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435" yWindow="150" windowWidth="11805" windowHeight="8895"/>
  </bookViews>
  <sheets>
    <sheet name="Лист1" sheetId="1" r:id="rId1"/>
  </sheets>
  <calcPr calcId="144525"/>
</workbook>
</file>

<file path=xl/calcChain.xml><?xml version="1.0" encoding="utf-8"?>
<calcChain xmlns="http://schemas.openxmlformats.org/spreadsheetml/2006/main">
  <c r="E115" i="1" l="1"/>
  <c r="F115" i="1"/>
  <c r="E117" i="1"/>
  <c r="F117" i="1"/>
  <c r="I117" i="1"/>
  <c r="H117" i="1"/>
  <c r="I115" i="1"/>
  <c r="H115" i="1"/>
  <c r="G63" i="1" l="1"/>
  <c r="D63" i="1"/>
  <c r="C63" i="1"/>
  <c r="I64" i="1"/>
  <c r="H64" i="1"/>
  <c r="F64" i="1"/>
  <c r="E64" i="1"/>
  <c r="E113" i="1"/>
  <c r="F113" i="1"/>
  <c r="H113" i="1"/>
  <c r="I113" i="1"/>
  <c r="E112" i="1" l="1"/>
  <c r="F112" i="1"/>
  <c r="H112" i="1"/>
  <c r="I112" i="1"/>
  <c r="G29" i="1" l="1"/>
  <c r="G27" i="1"/>
  <c r="I67" i="1" l="1"/>
  <c r="H67" i="1"/>
  <c r="F67" i="1"/>
  <c r="E67" i="1"/>
  <c r="C57" i="1" l="1"/>
  <c r="C56" i="1" s="1"/>
  <c r="E56" i="1" s="1"/>
  <c r="D57" i="1"/>
  <c r="D56" i="1" s="1"/>
  <c r="G57" i="1"/>
  <c r="G56" i="1" s="1"/>
  <c r="E58" i="1"/>
  <c r="F58" i="1"/>
  <c r="H58" i="1"/>
  <c r="I58" i="1"/>
  <c r="G100" i="1"/>
  <c r="D100" i="1"/>
  <c r="C100" i="1"/>
  <c r="E106" i="1"/>
  <c r="F106" i="1"/>
  <c r="H106" i="1"/>
  <c r="I106" i="1"/>
  <c r="G92" i="1"/>
  <c r="D92" i="1"/>
  <c r="C92" i="1"/>
  <c r="I93" i="1"/>
  <c r="H93" i="1"/>
  <c r="F93" i="1"/>
  <c r="E93" i="1"/>
  <c r="E79" i="1"/>
  <c r="C29" i="1"/>
  <c r="D29" i="1"/>
  <c r="E57" i="1" l="1"/>
  <c r="I57" i="1"/>
  <c r="H57" i="1"/>
  <c r="I56" i="1"/>
  <c r="F56" i="1"/>
  <c r="H56" i="1"/>
  <c r="F57" i="1"/>
  <c r="E97" i="1"/>
  <c r="F97" i="1"/>
  <c r="H97" i="1"/>
  <c r="I97" i="1"/>
  <c r="E118" i="1" l="1"/>
  <c r="F118" i="1"/>
  <c r="H118" i="1"/>
  <c r="I118" i="1"/>
  <c r="G69" i="1"/>
  <c r="D69" i="1"/>
  <c r="C69" i="1"/>
  <c r="I70" i="1"/>
  <c r="H70" i="1"/>
  <c r="F70" i="1"/>
  <c r="E70" i="1"/>
  <c r="I133" i="1" l="1"/>
  <c r="H133" i="1"/>
  <c r="G132" i="1"/>
  <c r="D132" i="1"/>
  <c r="G124" i="1"/>
  <c r="G123" i="1" s="1"/>
  <c r="D124" i="1"/>
  <c r="C124" i="1"/>
  <c r="C123" i="1" s="1"/>
  <c r="I125" i="1"/>
  <c r="H125" i="1"/>
  <c r="F125" i="1"/>
  <c r="E125" i="1"/>
  <c r="E123" i="1" l="1"/>
  <c r="E124" i="1"/>
  <c r="I124" i="1"/>
  <c r="F124" i="1"/>
  <c r="I132" i="1"/>
  <c r="H132" i="1"/>
  <c r="D123" i="1"/>
  <c r="H124" i="1"/>
  <c r="G81" i="1"/>
  <c r="G80" i="1" s="1"/>
  <c r="D81" i="1"/>
  <c r="D80" i="1" s="1"/>
  <c r="C81" i="1"/>
  <c r="E107" i="1"/>
  <c r="F107" i="1"/>
  <c r="H107" i="1"/>
  <c r="I107" i="1"/>
  <c r="E94" i="1"/>
  <c r="F94" i="1"/>
  <c r="H94" i="1"/>
  <c r="I94" i="1"/>
  <c r="E83" i="1"/>
  <c r="F83" i="1"/>
  <c r="H83" i="1"/>
  <c r="I83" i="1"/>
  <c r="G52" i="1"/>
  <c r="D52" i="1"/>
  <c r="C52" i="1"/>
  <c r="G23" i="1"/>
  <c r="D23" i="1"/>
  <c r="C23" i="1"/>
  <c r="E24" i="1"/>
  <c r="F24" i="1"/>
  <c r="H24" i="1"/>
  <c r="I24" i="1"/>
  <c r="G17" i="1"/>
  <c r="D17" i="1"/>
  <c r="C17" i="1"/>
  <c r="E18" i="1"/>
  <c r="F18" i="1"/>
  <c r="H18" i="1"/>
  <c r="I18" i="1"/>
  <c r="G90" i="1"/>
  <c r="D98" i="1"/>
  <c r="C98" i="1"/>
  <c r="E110" i="1"/>
  <c r="F110" i="1"/>
  <c r="H110" i="1"/>
  <c r="I110" i="1"/>
  <c r="E108" i="1"/>
  <c r="F108" i="1"/>
  <c r="H108" i="1"/>
  <c r="I108" i="1"/>
  <c r="G98" i="1"/>
  <c r="I99" i="1"/>
  <c r="H99" i="1"/>
  <c r="F99" i="1"/>
  <c r="E99" i="1"/>
  <c r="G127" i="1"/>
  <c r="G126" i="1" s="1"/>
  <c r="G122" i="1" s="1"/>
  <c r="D127" i="1"/>
  <c r="C127" i="1"/>
  <c r="C126" i="1" s="1"/>
  <c r="C122" i="1" s="1"/>
  <c r="G34" i="1"/>
  <c r="G39" i="1"/>
  <c r="G44" i="1"/>
  <c r="G47" i="1"/>
  <c r="G50" i="1"/>
  <c r="G9" i="1"/>
  <c r="G14" i="1"/>
  <c r="G20" i="1"/>
  <c r="D9" i="1"/>
  <c r="D14" i="1"/>
  <c r="D20" i="1"/>
  <c r="D50" i="1"/>
  <c r="D34" i="1"/>
  <c r="D39" i="1"/>
  <c r="D44" i="1"/>
  <c r="D47" i="1"/>
  <c r="D27" i="1"/>
  <c r="C9" i="1"/>
  <c r="C14" i="1"/>
  <c r="C20" i="1"/>
  <c r="C50" i="1"/>
  <c r="E50" i="1" s="1"/>
  <c r="C34" i="1"/>
  <c r="C39" i="1"/>
  <c r="C44" i="1"/>
  <c r="C47" i="1"/>
  <c r="C27" i="1"/>
  <c r="F29" i="1"/>
  <c r="D135" i="1"/>
  <c r="D137" i="1"/>
  <c r="D150" i="1"/>
  <c r="D144" i="1"/>
  <c r="D143" i="1" s="1"/>
  <c r="D142" i="1" s="1"/>
  <c r="D148" i="1"/>
  <c r="D147" i="1" s="1"/>
  <c r="D61" i="1"/>
  <c r="D75" i="1"/>
  <c r="D77" i="1"/>
  <c r="D86" i="1"/>
  <c r="D85" i="1" s="1"/>
  <c r="D84" i="1" s="1"/>
  <c r="C144" i="1"/>
  <c r="C143" i="1" s="1"/>
  <c r="C142" i="1" s="1"/>
  <c r="E101" i="1"/>
  <c r="F101" i="1"/>
  <c r="H101" i="1"/>
  <c r="I101" i="1"/>
  <c r="E102" i="1"/>
  <c r="F102" i="1"/>
  <c r="H102" i="1"/>
  <c r="I102" i="1"/>
  <c r="E103" i="1"/>
  <c r="F103" i="1"/>
  <c r="H103" i="1"/>
  <c r="I103" i="1"/>
  <c r="E105" i="1"/>
  <c r="F105" i="1"/>
  <c r="H105" i="1"/>
  <c r="I105" i="1"/>
  <c r="E109" i="1"/>
  <c r="F109" i="1"/>
  <c r="H109" i="1"/>
  <c r="I109" i="1"/>
  <c r="E111" i="1"/>
  <c r="F111" i="1"/>
  <c r="H111" i="1"/>
  <c r="I111" i="1"/>
  <c r="E114" i="1"/>
  <c r="F114" i="1"/>
  <c r="H114" i="1"/>
  <c r="I114" i="1"/>
  <c r="E116" i="1"/>
  <c r="F116" i="1"/>
  <c r="H116" i="1"/>
  <c r="I116" i="1"/>
  <c r="D90" i="1"/>
  <c r="G61" i="1"/>
  <c r="G75" i="1"/>
  <c r="G77" i="1"/>
  <c r="G86" i="1"/>
  <c r="G85" i="1" s="1"/>
  <c r="G135" i="1"/>
  <c r="G134" i="1" s="1"/>
  <c r="G137" i="1"/>
  <c r="G144" i="1"/>
  <c r="G143" i="1" s="1"/>
  <c r="G142" i="1" s="1"/>
  <c r="G150" i="1"/>
  <c r="G148" i="1"/>
  <c r="H151" i="1"/>
  <c r="H149" i="1"/>
  <c r="H145" i="1"/>
  <c r="H141" i="1"/>
  <c r="H139" i="1"/>
  <c r="H138" i="1"/>
  <c r="H136" i="1"/>
  <c r="H130" i="1"/>
  <c r="H129" i="1"/>
  <c r="H128" i="1"/>
  <c r="H96" i="1"/>
  <c r="H95" i="1"/>
  <c r="H91" i="1"/>
  <c r="H87" i="1"/>
  <c r="H82" i="1"/>
  <c r="H79" i="1"/>
  <c r="H78" i="1"/>
  <c r="H76" i="1"/>
  <c r="H74" i="1"/>
  <c r="H73" i="1"/>
  <c r="H72" i="1"/>
  <c r="H71" i="1"/>
  <c r="H66" i="1"/>
  <c r="H65" i="1"/>
  <c r="H62" i="1"/>
  <c r="H55" i="1"/>
  <c r="H54" i="1"/>
  <c r="H53" i="1"/>
  <c r="H51" i="1"/>
  <c r="H49" i="1"/>
  <c r="H48" i="1"/>
  <c r="H46" i="1"/>
  <c r="H45" i="1"/>
  <c r="H43" i="1"/>
  <c r="H42" i="1"/>
  <c r="H41" i="1"/>
  <c r="H40" i="1"/>
  <c r="H38" i="1"/>
  <c r="H37" i="1"/>
  <c r="H36" i="1"/>
  <c r="H35" i="1"/>
  <c r="H31" i="1"/>
  <c r="H30" i="1"/>
  <c r="H28" i="1"/>
  <c r="H25" i="1"/>
  <c r="H22" i="1"/>
  <c r="H21" i="1"/>
  <c r="H19" i="1"/>
  <c r="H15" i="1"/>
  <c r="H13" i="1"/>
  <c r="H12" i="1"/>
  <c r="H11" i="1"/>
  <c r="H10" i="1"/>
  <c r="C90" i="1"/>
  <c r="F30" i="1"/>
  <c r="E30" i="1"/>
  <c r="F28" i="1"/>
  <c r="E28" i="1"/>
  <c r="I30" i="1"/>
  <c r="I28" i="1"/>
  <c r="C61" i="1"/>
  <c r="F69" i="1"/>
  <c r="C75" i="1"/>
  <c r="C77" i="1"/>
  <c r="C86" i="1"/>
  <c r="E86" i="1" s="1"/>
  <c r="F87" i="1"/>
  <c r="I87" i="1" s="1"/>
  <c r="E87" i="1"/>
  <c r="I55" i="1"/>
  <c r="F55" i="1"/>
  <c r="E55" i="1"/>
  <c r="E66" i="1"/>
  <c r="F66" i="1"/>
  <c r="E74" i="1"/>
  <c r="F74" i="1"/>
  <c r="I74" i="1"/>
  <c r="I66" i="1"/>
  <c r="E25" i="1"/>
  <c r="F25" i="1"/>
  <c r="I25" i="1"/>
  <c r="C148" i="1"/>
  <c r="C147" i="1" s="1"/>
  <c r="E149" i="1"/>
  <c r="F149" i="1"/>
  <c r="I149" i="1"/>
  <c r="C150" i="1"/>
  <c r="E151" i="1"/>
  <c r="F151" i="1"/>
  <c r="I151" i="1"/>
  <c r="C135" i="1"/>
  <c r="C134" i="1" s="1"/>
  <c r="C137" i="1"/>
  <c r="I73" i="1"/>
  <c r="E73" i="1"/>
  <c r="F73" i="1"/>
  <c r="I71" i="1"/>
  <c r="E71" i="1"/>
  <c r="F71" i="1"/>
  <c r="I19" i="1"/>
  <c r="I21" i="1"/>
  <c r="I22" i="1"/>
  <c r="E19" i="1"/>
  <c r="F19" i="1"/>
  <c r="E21" i="1"/>
  <c r="F21" i="1"/>
  <c r="E22" i="1"/>
  <c r="F22" i="1"/>
  <c r="I145" i="1"/>
  <c r="I139" i="1"/>
  <c r="I138" i="1"/>
  <c r="I141" i="1"/>
  <c r="I136" i="1"/>
  <c r="E145" i="1"/>
  <c r="F145" i="1"/>
  <c r="E139" i="1"/>
  <c r="F139" i="1"/>
  <c r="E138" i="1"/>
  <c r="F138" i="1"/>
  <c r="E141" i="1"/>
  <c r="F141" i="1"/>
  <c r="E136" i="1"/>
  <c r="F136" i="1"/>
  <c r="I96" i="1"/>
  <c r="I95" i="1"/>
  <c r="I91" i="1"/>
  <c r="I82" i="1"/>
  <c r="I79" i="1"/>
  <c r="I78" i="1"/>
  <c r="I76" i="1"/>
  <c r="I72" i="1"/>
  <c r="I65" i="1"/>
  <c r="I62" i="1"/>
  <c r="I130" i="1"/>
  <c r="I129" i="1"/>
  <c r="I128" i="1"/>
  <c r="I54" i="1"/>
  <c r="I53" i="1"/>
  <c r="I51" i="1"/>
  <c r="I49" i="1"/>
  <c r="I48" i="1"/>
  <c r="I46" i="1"/>
  <c r="I45" i="1"/>
  <c r="I43" i="1"/>
  <c r="I42" i="1"/>
  <c r="I41" i="1"/>
  <c r="I40" i="1"/>
  <c r="I38" i="1"/>
  <c r="I37" i="1"/>
  <c r="I36" i="1"/>
  <c r="I35" i="1"/>
  <c r="I31" i="1"/>
  <c r="I15" i="1"/>
  <c r="I13" i="1"/>
  <c r="I12" i="1"/>
  <c r="I11" i="1"/>
  <c r="I10" i="1"/>
  <c r="E96" i="1"/>
  <c r="F96" i="1"/>
  <c r="E95" i="1"/>
  <c r="F95" i="1"/>
  <c r="E91" i="1"/>
  <c r="F91" i="1"/>
  <c r="E82" i="1"/>
  <c r="F82" i="1"/>
  <c r="F79" i="1"/>
  <c r="E78" i="1"/>
  <c r="F78" i="1"/>
  <c r="E76" i="1"/>
  <c r="F76" i="1"/>
  <c r="E72" i="1"/>
  <c r="F72" i="1"/>
  <c r="E65" i="1"/>
  <c r="F65" i="1"/>
  <c r="E62" i="1"/>
  <c r="F62" i="1"/>
  <c r="E130" i="1"/>
  <c r="F130" i="1"/>
  <c r="E129" i="1"/>
  <c r="F129" i="1"/>
  <c r="E128" i="1"/>
  <c r="F128" i="1"/>
  <c r="E54" i="1"/>
  <c r="F54" i="1"/>
  <c r="E53" i="1"/>
  <c r="F53" i="1"/>
  <c r="E51" i="1"/>
  <c r="F51" i="1"/>
  <c r="E49" i="1"/>
  <c r="F49" i="1"/>
  <c r="E48" i="1"/>
  <c r="F48" i="1"/>
  <c r="E46" i="1"/>
  <c r="F46" i="1"/>
  <c r="E45" i="1"/>
  <c r="F45" i="1"/>
  <c r="E43" i="1"/>
  <c r="F43" i="1"/>
  <c r="E42" i="1"/>
  <c r="F42" i="1"/>
  <c r="E41" i="1"/>
  <c r="F41" i="1"/>
  <c r="E40" i="1"/>
  <c r="F40" i="1"/>
  <c r="E38" i="1"/>
  <c r="F38" i="1"/>
  <c r="E37" i="1"/>
  <c r="F37" i="1"/>
  <c r="E36" i="1"/>
  <c r="F36" i="1"/>
  <c r="E35" i="1"/>
  <c r="F35" i="1"/>
  <c r="E31" i="1"/>
  <c r="F31" i="1"/>
  <c r="E15" i="1"/>
  <c r="F15" i="1"/>
  <c r="E13" i="1"/>
  <c r="F13" i="1"/>
  <c r="E12" i="1"/>
  <c r="F12" i="1"/>
  <c r="E11" i="1"/>
  <c r="F11" i="1"/>
  <c r="E10" i="1"/>
  <c r="F10" i="1"/>
  <c r="H75" i="1" l="1"/>
  <c r="H98" i="1"/>
  <c r="F98" i="1"/>
  <c r="I148" i="1"/>
  <c r="E75" i="1"/>
  <c r="F47" i="1"/>
  <c r="E44" i="1"/>
  <c r="F75" i="1"/>
  <c r="I44" i="1"/>
  <c r="F20" i="1"/>
  <c r="F50" i="1"/>
  <c r="E27" i="1"/>
  <c r="I39" i="1"/>
  <c r="I23" i="1"/>
  <c r="I14" i="1"/>
  <c r="E14" i="1"/>
  <c r="I75" i="1"/>
  <c r="E23" i="1"/>
  <c r="H52" i="1"/>
  <c r="H148" i="1"/>
  <c r="I77" i="1"/>
  <c r="I137" i="1"/>
  <c r="I98" i="1"/>
  <c r="E147" i="1"/>
  <c r="F147" i="1"/>
  <c r="C146" i="1"/>
  <c r="F148" i="1"/>
  <c r="E148" i="1"/>
  <c r="G147" i="1"/>
  <c r="I147" i="1" s="1"/>
  <c r="E137" i="1"/>
  <c r="F137" i="1"/>
  <c r="E92" i="1"/>
  <c r="H77" i="1"/>
  <c r="I63" i="1"/>
  <c r="E63" i="1"/>
  <c r="E61" i="1"/>
  <c r="I50" i="1"/>
  <c r="H50" i="1"/>
  <c r="F39" i="1"/>
  <c r="H23" i="1"/>
  <c r="E20" i="1"/>
  <c r="H20" i="1"/>
  <c r="E17" i="1"/>
  <c r="E9" i="1"/>
  <c r="G131" i="1"/>
  <c r="H137" i="1"/>
  <c r="H92" i="1"/>
  <c r="I90" i="1"/>
  <c r="I69" i="1"/>
  <c r="G60" i="1"/>
  <c r="I61" i="1"/>
  <c r="H61" i="1"/>
  <c r="D60" i="1"/>
  <c r="I52" i="1"/>
  <c r="H14" i="1"/>
  <c r="H9" i="1"/>
  <c r="F77" i="1"/>
  <c r="H150" i="1"/>
  <c r="E150" i="1"/>
  <c r="F143" i="1"/>
  <c r="E144" i="1"/>
  <c r="E143" i="1"/>
  <c r="F144" i="1"/>
  <c r="C140" i="1"/>
  <c r="E135" i="1"/>
  <c r="C132" i="1"/>
  <c r="F133" i="1"/>
  <c r="E133" i="1"/>
  <c r="F135" i="1"/>
  <c r="F127" i="1"/>
  <c r="E127" i="1"/>
  <c r="H123" i="1"/>
  <c r="I123" i="1"/>
  <c r="F123" i="1"/>
  <c r="E100" i="1"/>
  <c r="F100" i="1"/>
  <c r="E98" i="1"/>
  <c r="F92" i="1"/>
  <c r="F90" i="1"/>
  <c r="I80" i="1"/>
  <c r="H86" i="1"/>
  <c r="I81" i="1"/>
  <c r="E77" i="1"/>
  <c r="E69" i="1"/>
  <c r="H69" i="1"/>
  <c r="C60" i="1"/>
  <c r="F61" i="1"/>
  <c r="E52" i="1"/>
  <c r="F52" i="1"/>
  <c r="E47" i="1"/>
  <c r="H47" i="1"/>
  <c r="F44" i="1"/>
  <c r="H44" i="1"/>
  <c r="E34" i="1"/>
  <c r="F34" i="1"/>
  <c r="E29" i="1"/>
  <c r="H27" i="1"/>
  <c r="F23" i="1"/>
  <c r="D16" i="1"/>
  <c r="F17" i="1"/>
  <c r="I17" i="1"/>
  <c r="D8" i="1"/>
  <c r="F9" i="1"/>
  <c r="C16" i="1"/>
  <c r="I20" i="1"/>
  <c r="F27" i="1"/>
  <c r="H29" i="1"/>
  <c r="C26" i="1"/>
  <c r="I34" i="1"/>
  <c r="C33" i="1"/>
  <c r="C32" i="1" s="1"/>
  <c r="H63" i="1"/>
  <c r="F63" i="1"/>
  <c r="H80" i="1"/>
  <c r="D89" i="1"/>
  <c r="D88" i="1" s="1"/>
  <c r="I92" i="1"/>
  <c r="H100" i="1"/>
  <c r="H127" i="1"/>
  <c r="I100" i="1"/>
  <c r="I47" i="1"/>
  <c r="G33" i="1"/>
  <c r="G32" i="1" s="1"/>
  <c r="H34" i="1"/>
  <c r="I27" i="1"/>
  <c r="G26" i="1"/>
  <c r="G8" i="1"/>
  <c r="I9" i="1"/>
  <c r="I143" i="1"/>
  <c r="H143" i="1"/>
  <c r="C80" i="1"/>
  <c r="E81" i="1"/>
  <c r="D134" i="1"/>
  <c r="D131" i="1" s="1"/>
  <c r="I135" i="1"/>
  <c r="G89" i="1"/>
  <c r="H90" i="1"/>
  <c r="C68" i="1"/>
  <c r="H135" i="1"/>
  <c r="G68" i="1"/>
  <c r="C8" i="1"/>
  <c r="F14" i="1"/>
  <c r="C85" i="1"/>
  <c r="F86" i="1"/>
  <c r="I86" i="1" s="1"/>
  <c r="I144" i="1"/>
  <c r="H144" i="1"/>
  <c r="G84" i="1"/>
  <c r="H85" i="1"/>
  <c r="D68" i="1"/>
  <c r="F150" i="1"/>
  <c r="D33" i="1"/>
  <c r="D32" i="1" s="1"/>
  <c r="E39" i="1"/>
  <c r="H39" i="1"/>
  <c r="D126" i="1"/>
  <c r="D122" i="1" s="1"/>
  <c r="I127" i="1"/>
  <c r="F81" i="1"/>
  <c r="I150" i="1"/>
  <c r="C89" i="1"/>
  <c r="E90" i="1"/>
  <c r="H81" i="1"/>
  <c r="D146" i="1"/>
  <c r="D26" i="1"/>
  <c r="I29" i="1"/>
  <c r="G16" i="1"/>
  <c r="H17" i="1"/>
  <c r="F60" i="1" l="1"/>
  <c r="C7" i="1"/>
  <c r="F8" i="1"/>
  <c r="I60" i="1"/>
  <c r="E146" i="1"/>
  <c r="G146" i="1"/>
  <c r="H146" i="1" s="1"/>
  <c r="H147" i="1"/>
  <c r="G59" i="1"/>
  <c r="E60" i="1"/>
  <c r="H60" i="1"/>
  <c r="D59" i="1"/>
  <c r="I8" i="1"/>
  <c r="H8" i="1"/>
  <c r="E142" i="1"/>
  <c r="F132" i="1"/>
  <c r="C131" i="1"/>
  <c r="C152" i="1" s="1"/>
  <c r="E132" i="1"/>
  <c r="E126" i="1"/>
  <c r="F89" i="1"/>
  <c r="C59" i="1"/>
  <c r="H16" i="1"/>
  <c r="E16" i="1"/>
  <c r="F16" i="1"/>
  <c r="I89" i="1"/>
  <c r="H126" i="1"/>
  <c r="F126" i="1"/>
  <c r="I126" i="1"/>
  <c r="D140" i="1"/>
  <c r="E140" i="1" s="1"/>
  <c r="I142" i="1"/>
  <c r="F142" i="1"/>
  <c r="I16" i="1"/>
  <c r="G7" i="1"/>
  <c r="E68" i="1"/>
  <c r="I134" i="1"/>
  <c r="F134" i="1"/>
  <c r="H134" i="1"/>
  <c r="E80" i="1"/>
  <c r="F80" i="1"/>
  <c r="H131" i="1"/>
  <c r="E26" i="1"/>
  <c r="F26" i="1"/>
  <c r="H26" i="1"/>
  <c r="I26" i="1"/>
  <c r="F146" i="1"/>
  <c r="C88" i="1"/>
  <c r="E88" i="1" s="1"/>
  <c r="E89" i="1"/>
  <c r="I33" i="1"/>
  <c r="E33" i="1"/>
  <c r="H33" i="1"/>
  <c r="F33" i="1"/>
  <c r="F68" i="1"/>
  <c r="I68" i="1"/>
  <c r="H68" i="1"/>
  <c r="H84" i="1"/>
  <c r="C84" i="1"/>
  <c r="E85" i="1"/>
  <c r="F85" i="1"/>
  <c r="I85" i="1" s="1"/>
  <c r="E8" i="1"/>
  <c r="G88" i="1"/>
  <c r="H88" i="1" s="1"/>
  <c r="H89" i="1"/>
  <c r="H142" i="1"/>
  <c r="G140" i="1"/>
  <c r="E134" i="1"/>
  <c r="I88" i="1" l="1"/>
  <c r="I146" i="1"/>
  <c r="H59" i="1"/>
  <c r="I59" i="1"/>
  <c r="F59" i="1"/>
  <c r="E59" i="1"/>
  <c r="F88" i="1"/>
  <c r="F32" i="1"/>
  <c r="I32" i="1"/>
  <c r="H32" i="1"/>
  <c r="C153" i="1"/>
  <c r="G119" i="1"/>
  <c r="I140" i="1"/>
  <c r="F140" i="1"/>
  <c r="H140" i="1"/>
  <c r="G152" i="1"/>
  <c r="C119" i="1"/>
  <c r="F84" i="1"/>
  <c r="I84" i="1" s="1"/>
  <c r="E84" i="1"/>
  <c r="E32" i="1"/>
  <c r="F131" i="1"/>
  <c r="I131" i="1"/>
  <c r="E131" i="1"/>
  <c r="D152" i="1"/>
  <c r="I122" i="1"/>
  <c r="H122" i="1"/>
  <c r="F122" i="1"/>
  <c r="E122" i="1"/>
  <c r="D7" i="1"/>
  <c r="E7" i="1" l="1"/>
  <c r="G120" i="1"/>
  <c r="C120" i="1"/>
  <c r="F152" i="1"/>
  <c r="I152" i="1"/>
  <c r="D153" i="1"/>
  <c r="C154" i="1"/>
  <c r="D119" i="1"/>
  <c r="I7" i="1"/>
  <c r="F7" i="1"/>
  <c r="F119" i="1" s="1"/>
  <c r="G153" i="1"/>
  <c r="H152" i="1"/>
  <c r="G154" i="1"/>
  <c r="H7" i="1"/>
  <c r="E152" i="1"/>
  <c r="E119" i="1" l="1"/>
  <c r="D154" i="1"/>
  <c r="F154" i="1" s="1"/>
  <c r="F153" i="1"/>
  <c r="I153" i="1"/>
  <c r="C155" i="1"/>
  <c r="H153" i="1"/>
  <c r="G155" i="1"/>
  <c r="I119" i="1"/>
  <c r="D120" i="1"/>
  <c r="H120" i="1" s="1"/>
  <c r="E153" i="1"/>
  <c r="H119" i="1"/>
  <c r="H154" i="1" l="1"/>
  <c r="E154" i="1"/>
  <c r="I154" i="1"/>
  <c r="I120" i="1"/>
  <c r="F120" i="1"/>
  <c r="D155" i="1"/>
  <c r="E120" i="1"/>
  <c r="H155" i="1" l="1"/>
  <c r="F155" i="1"/>
  <c r="I155" i="1"/>
  <c r="E155" i="1"/>
</calcChain>
</file>

<file path=xl/sharedStrings.xml><?xml version="1.0" encoding="utf-8"?>
<sst xmlns="http://schemas.openxmlformats.org/spreadsheetml/2006/main" count="169" uniqueCount="158">
  <si>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</si>
  <si>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</si>
  <si>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</si>
  <si>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</si>
  <si>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</si>
  <si>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</si>
  <si>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</si>
  <si>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</si>
  <si>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</si>
  <si>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</si>
  <si>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</si>
  <si>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</si>
  <si>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</si>
  <si>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</si>
  <si>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</si>
  <si>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</si>
  <si>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</si>
  <si>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</si>
  <si>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</si>
  <si>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</si>
  <si>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</si>
  <si>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</si>
  <si>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</si>
  <si>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</si>
  <si>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</si>
  <si>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</si>
  <si>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</si>
  <si>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</si>
  <si>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</si>
  <si>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</si>
  <si>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</si>
  <si>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</si>
  <si>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</si>
  <si>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</si>
  <si>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</si>
  <si>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</si>
  <si>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</si>
  <si>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</si>
  <si>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</si>
  <si>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</si>
  <si>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</si>
  <si>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</si>
  <si>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</si>
  <si>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</si>
  <si>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</si>
  <si>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</si>
  <si>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</si>
  <si>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</si>
  <si>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</si>
  <si>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</si>
  <si>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</si>
  <si>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</si>
  <si>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</si>
  <si>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</si>
  <si>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</si>
  <si>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</si>
  <si>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</si>
  <si>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</si>
  <si>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</si>
  <si>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</si>
  <si>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</si>
  <si>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</si>
  <si>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</si>
  <si>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</si>
  <si>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</si>
  <si>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</si>
  <si>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</si>
  <si>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</si>
  <si>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</si>
  <si>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</si>
  <si>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</si>
  <si>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</si>
  <si>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</si>
  <si>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</si>
  <si>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</si>
  <si>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</si>
  <si>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</si>
  <si>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</si>
  <si>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</si>
  <si>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</si>
  <si>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</si>
  <si>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</si>
  <si>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</si>
  <si>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</si>
  <si>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</si>
  <si>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</si>
  <si>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</si>
  <si>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</si>
  <si>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</si>
  <si>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</si>
  <si>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</si>
  <si>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</si>
  <si>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</si>
  <si>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</si>
  <si>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</si>
  <si>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</si>
  <si>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</si>
  <si>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</si>
  <si>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</si>
  <si>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</si>
  <si>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</si>
  <si>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</si>
  <si>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</si>
  <si>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</si>
  <si>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</si>
  <si>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</si>
  <si>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</si>
  <si>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</si>
  <si>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</si>
  <si>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</si>
  <si>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</si>
  <si>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</si>
  <si>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</si>
  <si>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</si>
  <si>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</si>
  <si>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</si>
  <si>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</si>
  <si>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</si>
  <si>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</si>
  <si>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</si>
  <si>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</si>
  <si>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</si>
  <si>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</si>
  <si>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</si>
  <si>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</si>
  <si>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</si>
  <si>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</si>
  <si>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</si>
  <si>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</si>
  <si>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</si>
  <si>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</si>
  <si>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</si>
  <si>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</si>
  <si>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</si>
  <si>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</si>
  <si>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</si>
  <si>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</si>
  <si>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</si>
  <si>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</si>
  <si>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</si>
  <si>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</si>
  <si>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</si>
  <si>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</si>
  <si>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</si>
  <si>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2020 до 2019 (%)</t>
  </si>
  <si>
    <t>Плата за встановлення земельного сервітуту</t>
  </si>
  <si>
    <t>Субвенція з місцевого бюджету за рахунок залишку коштів медичної субвенції, що утворився на початок бюджетного періоду</t>
  </si>
  <si>
    <t>Аналіз доходної частини місцевого бюджету міста Буча за 9 місяців 2020 року</t>
  </si>
  <si>
    <t xml:space="preserve"> Затвердженний план  
на 9 місяців 2020 року
з урахуванням змін
(Спец.фонд - річний план)</t>
  </si>
  <si>
    <t>Фактичні надходження
за 9 місяців 2020 року</t>
  </si>
  <si>
    <t>Фактичні надходження
 за 9 місяців 2019 року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</si>
  <si>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безпосереденьо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</si>
  <si>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</si>
  <si>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</si>
  <si>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</si>
  <si>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</si>
  <si>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В. о. керуючого справами</t>
  </si>
  <si>
    <t>О. Ф. Пронько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</si>
</sst>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27" x14ac:knownFonts="1">
    <font>
      <sz val="10"/>
      <name val="Times New Roman"/>
      <charset val="204"/>
    </font>
    <font>
      <sz val="10"/>
      <name val="Times New Roman"/>
      <family val="1"/>
      <charset val="204"/>
    </font>
    <font>
      <b/>
      <sz val="14"/>
      <name val="Times New Roman"/>
      <family val="1"/>
      <charset val="204"/>
    </font>
    <font>
      <b/>
      <sz val="10"/>
      <name val="Times New Roman"/>
      <family val="1"/>
      <charset val="204"/>
    </font>
    <font>
      <sz val="8"/>
      <name val="Times New Roman"/>
      <family val="1"/>
      <charset val="204"/>
    </font>
    <font>
      <b/>
      <sz val="10"/>
      <name val="Times New Roman"/>
      <family val="1"/>
      <charset val="204"/>
    </font>
    <font>
      <sz val="10"/>
      <name val="Times New Roman"/>
      <family val="1"/>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family val="1"/>
      <charset val="204"/>
    </font>
    <font>
      <b/>
      <sz val="22"/>
      <name val="Times New Roman"/>
      <family val="1"/>
      <charset val="204"/>
    </font>
    <font>
      <b/>
      <sz val="12"/>
      <name val="Times New Roman"/>
      <family val="1"/>
      <charset val="204"/>
    </font>
    <font>
      <b/>
      <sz val="19.5"/>
      <name val="Times New Roman"/>
      <family val="1"/>
      <charset val="204"/>
    </font>
    <font>
      <sz val="10"/>
      <name val="Times New Roman"/>
      <family val="1"/>
      <charset val="204"/>
    </font>
    <font>
      <sz val="20"/>
      <name val="Times New Roman"/>
      <family val="1"/>
      <charset val="204"/>
    </font>
    <font>
      <sz val="14"/>
      <name val="Times New Roman"/>
      <family val="1"/>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52"/>
        <bgColor indexed="64"/>
      </patternFill>
    </fill>
    <fill>
      <patternFill patternType="solid">
        <fgColor indexed="47"/>
        <bgColor indexed="8"/>
      </patternFill>
    </fill>
    <fill>
      <patternFill patternType="solid">
        <fgColor indexed="41"/>
        <bgColor indexed="8"/>
      </patternFill>
    </fill>
    <fill>
      <patternFill patternType="solid">
        <fgColor theme="5" tint="0.59999389629810485"/>
        <bgColor indexed="64"/>
      </patternFill>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0">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4" fontId="15" fillId="4" borderId="1" xfId="0" applyNumberFormat="1" applyFont="1" applyFill="1" applyBorder="1" applyAlignment="1">
      <alignment horizontal="right" vertical="center" wrapText="1" shrinkToFit="1"/>
    </xf>
    <xf numFmtId="0" fontId="15" fillId="4" borderId="5" xfId="0" applyFont="1" applyFill="1" applyBorder="1" applyAlignment="1">
      <alignment vertical="center" wrapText="1" shrinkToFit="1"/>
    </xf>
    <xf numFmtId="0" fontId="16" fillId="0" borderId="0" xfId="0" applyFont="1"/>
    <xf numFmtId="0" fontId="2" fillId="0" borderId="3" xfId="0" applyFont="1" applyFill="1" applyBorder="1" applyAlignment="1">
      <alignment horizontal="center" vertical="center" wrapText="1" shrinkToFit="1"/>
    </xf>
    <xf numFmtId="0" fontId="17" fillId="0" borderId="0" xfId="0" applyFont="1"/>
    <xf numFmtId="0" fontId="18" fillId="0" borderId="0" xfId="0" applyFont="1"/>
    <xf numFmtId="0" fontId="7" fillId="0" borderId="1" xfId="0" applyFont="1" applyFill="1" applyBorder="1" applyAlignment="1">
      <alignment horizontal="left" vertical="top" wrapText="1" shrinkToFit="1"/>
    </xf>
    <xf numFmtId="0" fontId="0" fillId="0" borderId="0" xfId="0" applyAlignment="1">
      <alignment wrapText="1"/>
    </xf>
    <xf numFmtId="0" fontId="19" fillId="2" borderId="1" xfId="0" applyFont="1" applyFill="1" applyBorder="1"/>
    <xf numFmtId="4" fontId="20" fillId="5" borderId="1" xfId="0" applyNumberFormat="1" applyFont="1" applyFill="1" applyBorder="1" applyAlignment="1">
      <alignment horizontal="right" vertical="center" wrapText="1" shrinkToFit="1"/>
    </xf>
    <xf numFmtId="0" fontId="19" fillId="3" borderId="1" xfId="0" applyFont="1" applyFill="1" applyBorder="1"/>
    <xf numFmtId="0" fontId="19" fillId="3" borderId="1" xfId="0" applyFont="1" applyFill="1" applyBorder="1" applyAlignment="1">
      <alignment horizontal="left" vertical="top" wrapText="1" shrinkToFit="1"/>
    </xf>
    <xf numFmtId="4" fontId="20" fillId="6" borderId="1" xfId="0" applyNumberFormat="1" applyFont="1" applyFill="1" applyBorder="1" applyAlignment="1">
      <alignment horizontal="right" vertical="center" wrapText="1" shrinkToFit="1"/>
    </xf>
    <xf numFmtId="0" fontId="21" fillId="3" borderId="1" xfId="0" applyFont="1" applyFill="1" applyBorder="1"/>
    <xf numFmtId="0" fontId="21" fillId="3" borderId="1" xfId="0" applyFont="1" applyFill="1" applyBorder="1" applyAlignment="1">
      <alignment horizontal="left" vertical="top" wrapText="1" shrinkToFit="1"/>
    </xf>
    <xf numFmtId="4" fontId="22" fillId="6" borderId="1" xfId="0" applyNumberFormat="1" applyFont="1" applyFill="1" applyBorder="1" applyAlignment="1">
      <alignment horizontal="right" vertical="center" wrapText="1" shrinkToFit="1"/>
    </xf>
    <xf numFmtId="0" fontId="23" fillId="0" borderId="1" xfId="0" applyFont="1" applyBorder="1"/>
    <xf numFmtId="0" fontId="23" fillId="0" borderId="1" xfId="0" applyFont="1" applyBorder="1" applyAlignment="1">
      <alignment horizontal="left" vertical="top" wrapText="1" shrinkToFit="1"/>
    </xf>
    <xf numFmtId="4" fontId="24" fillId="0" borderId="1" xfId="0" applyNumberFormat="1" applyFont="1" applyFill="1" applyBorder="1" applyAlignment="1">
      <alignment horizontal="right" vertical="center"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15" fillId="4"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164" fontId="0" fillId="0" borderId="0" xfId="0" applyNumberFormat="1"/>
    <xf numFmtId="4" fontId="5" fillId="0" borderId="0" xfId="0" applyNumberFormat="1" applyFont="1" applyAlignment="1"/>
    <xf numFmtId="4" fontId="3" fillId="0" borderId="0" xfId="0" applyNumberFormat="1" applyFont="1" applyAlignment="1"/>
    <xf numFmtId="164" fontId="9" fillId="7" borderId="1" xfId="0" applyNumberFormat="1" applyFont="1" applyFill="1" applyBorder="1" applyAlignment="1">
      <alignment horizontal="right" vertical="center" wrapText="1" shrinkToFit="1"/>
    </xf>
    <xf numFmtId="165" fontId="9" fillId="7" borderId="1" xfId="0" applyNumberFormat="1" applyFont="1" applyFill="1" applyBorder="1" applyAlignment="1">
      <alignment horizontal="right" vertical="center" wrapText="1" shrinkToFit="1"/>
    </xf>
    <xf numFmtId="4" fontId="9" fillId="7" borderId="1" xfId="0" applyNumberFormat="1" applyFont="1" applyFill="1" applyBorder="1" applyAlignment="1">
      <alignment horizontal="right" vertical="center" wrapText="1" shrinkToFit="1"/>
    </xf>
    <xf numFmtId="164" fontId="11" fillId="8" borderId="1" xfId="0" applyNumberFormat="1" applyFont="1" applyFill="1" applyBorder="1" applyAlignment="1">
      <alignment horizontal="right" vertical="center" wrapText="1" shrinkToFit="1"/>
    </xf>
    <xf numFmtId="165" fontId="11" fillId="8" borderId="1" xfId="0" applyNumberFormat="1" applyFont="1" applyFill="1" applyBorder="1" applyAlignment="1">
      <alignment horizontal="right"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5" fillId="0" borderId="0" xfId="0" applyFont="1" applyAlignment="1">
      <alignment horizontal="center"/>
    </xf>
    <xf numFmtId="0" fontId="13" fillId="0" borderId="0" xfId="0" applyFont="1" applyAlignment="1">
      <alignment horizontal="center"/>
    </xf>
    <xf numFmtId="0" fontId="11" fillId="8" borderId="5" xfId="0" applyFont="1" applyFill="1" applyBorder="1" applyAlignment="1">
      <alignment horizontal="left" vertical="center" wrapText="1" shrinkToFit="1"/>
    </xf>
    <xf numFmtId="0" fontId="10" fillId="8" borderId="6" xfId="0" applyFont="1" applyFill="1" applyBorder="1" applyAlignment="1">
      <alignment horizontal="left" vertical="center" wrapText="1" shrinkToFit="1"/>
    </xf>
    <xf numFmtId="0" fontId="9" fillId="7" borderId="5" xfId="0" applyFont="1" applyFill="1" applyBorder="1" applyAlignment="1">
      <alignment horizontal="left" vertical="center" wrapText="1" shrinkToFit="1"/>
    </xf>
    <xf numFmtId="0" fontId="7" fillId="7" borderId="6" xfId="0" applyFont="1" applyFill="1" applyBorder="1" applyAlignment="1">
      <alignment horizontal="left" vertical="center" wrapText="1" shrinkToFit="1"/>
    </xf>
    <xf numFmtId="0" fontId="8" fillId="7" borderId="5" xfId="0" applyFont="1" applyFill="1" applyBorder="1" applyAlignment="1">
      <alignment horizontal="left" vertical="center" wrapText="1" shrinkToFit="1"/>
    </xf>
    <xf numFmtId="0" fontId="8" fillId="7" borderId="6" xfId="0" applyFont="1" applyFill="1" applyBorder="1" applyAlignment="1">
      <alignment horizontal="left" vertical="center" wrapText="1" shrinkToFi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0"/>
  <sheetViews>
    <sheetView tabSelected="1" view="pageBreakPreview" zoomScale="55" zoomScaleNormal="100" workbookViewId="0">
      <pane xSplit="2" ySplit="6" topLeftCell="C151" activePane="bottomRight" state="frozen"/>
      <selection pane="topRight" activeCell="C1" sqref="C1"/>
      <selection pane="bottomLeft" activeCell="A7" sqref="A7"/>
      <selection pane="bottomRight" activeCell="F160" sqref="F160"/>
    </sheetView>
  </sheetViews>
  <sheetFormatPr defaultRowHeight="12.75" x14ac:dyDescent="0.2"/>
  <cols>
    <col min="1" max="1" width="20.83203125" customWidth="1"/>
    <col min="2" max="2" width="179.83203125" customWidth="1"/>
    <col min="3" max="3" width="34.33203125" customWidth="1"/>
    <col min="4" max="4" width="34.33203125" style="3" customWidth="1"/>
    <col min="5" max="5" width="17.5" customWidth="1"/>
    <col min="6" max="6" width="28" customWidth="1"/>
    <col min="7" max="7" width="32.5" customWidth="1"/>
    <col min="8" max="8" width="18" style="48" customWidth="1"/>
    <col min="9" max="9" width="29.6640625" customWidth="1"/>
  </cols>
  <sheetData>
    <row r="1" spans="1:9" ht="18.75" x14ac:dyDescent="0.3">
      <c r="D1" s="2"/>
      <c r="G1" s="80" t="s">
        <v>79</v>
      </c>
      <c r="H1" s="80"/>
      <c r="I1" s="80"/>
    </row>
    <row r="2" spans="1:9" ht="30" x14ac:dyDescent="0.4">
      <c r="A2" s="82" t="s">
        <v>147</v>
      </c>
      <c r="B2" s="82"/>
      <c r="C2" s="82"/>
      <c r="D2" s="82"/>
      <c r="E2" s="82"/>
      <c r="F2" s="82"/>
      <c r="G2" s="82"/>
      <c r="H2" s="82"/>
      <c r="I2" s="82"/>
    </row>
    <row r="3" spans="1:9" ht="18.75" x14ac:dyDescent="0.3">
      <c r="A3" s="1"/>
      <c r="B3" s="1"/>
      <c r="C3" s="74"/>
      <c r="D3" s="73"/>
      <c r="E3" s="1"/>
      <c r="F3" s="1"/>
      <c r="G3" s="74"/>
      <c r="I3" s="51" t="s">
        <v>0</v>
      </c>
    </row>
    <row r="4" spans="1:9" ht="63" x14ac:dyDescent="0.2">
      <c r="A4" s="26" t="s">
        <v>56</v>
      </c>
      <c r="B4" s="26" t="s">
        <v>57</v>
      </c>
      <c r="C4" s="27" t="s">
        <v>148</v>
      </c>
      <c r="D4" s="27" t="s">
        <v>149</v>
      </c>
      <c r="E4" s="28" t="s">
        <v>59</v>
      </c>
      <c r="F4" s="28" t="s">
        <v>58</v>
      </c>
      <c r="G4" s="27" t="s">
        <v>150</v>
      </c>
      <c r="H4" s="49" t="s">
        <v>144</v>
      </c>
      <c r="I4" s="28" t="s">
        <v>60</v>
      </c>
    </row>
    <row r="5" spans="1:9" ht="37.5" x14ac:dyDescent="0.2">
      <c r="A5" s="28">
        <v>1</v>
      </c>
      <c r="B5" s="28">
        <v>2</v>
      </c>
      <c r="C5" s="28">
        <v>3</v>
      </c>
      <c r="D5" s="28">
        <v>4</v>
      </c>
      <c r="E5" s="28" t="s">
        <v>112</v>
      </c>
      <c r="F5" s="28" t="s">
        <v>113</v>
      </c>
      <c r="G5" s="28">
        <v>7</v>
      </c>
      <c r="H5" s="28" t="s">
        <v>110</v>
      </c>
      <c r="I5" s="28" t="s">
        <v>111</v>
      </c>
    </row>
    <row r="6" spans="1:9" ht="27" x14ac:dyDescent="0.2">
      <c r="A6" s="81" t="s">
        <v>73</v>
      </c>
      <c r="B6" s="81"/>
      <c r="C6" s="81"/>
      <c r="D6" s="81"/>
      <c r="E6" s="81"/>
      <c r="F6" s="81"/>
      <c r="G6" s="81"/>
      <c r="H6" s="81"/>
      <c r="I6" s="81"/>
    </row>
    <row r="7" spans="1:9" ht="22.5" x14ac:dyDescent="0.2">
      <c r="A7" s="4">
        <v>10000000</v>
      </c>
      <c r="B7" s="29" t="s">
        <v>1</v>
      </c>
      <c r="C7" s="5">
        <f>C8+C16+C26+C32+C56</f>
        <v>199507700</v>
      </c>
      <c r="D7" s="5">
        <f>D8+D16+D26+D32+D56</f>
        <v>198411944.97999996</v>
      </c>
      <c r="E7" s="65">
        <f>IF(C7=0,0,D7/C7*100)</f>
        <v>99.450770561737698</v>
      </c>
      <c r="F7" s="5">
        <f t="shared" ref="F7:F51" si="0">D7-C7</f>
        <v>-1095755.0200000405</v>
      </c>
      <c r="G7" s="5">
        <f>G8+G16+G26+G32+G56</f>
        <v>196654391.47999999</v>
      </c>
      <c r="H7" s="65">
        <f t="shared" ref="H7:H58" si="1">IF(G7&lt;0,0,IF(D7&lt;0,0,IF(G7=0,0,(IF(D7=0,0,(D7/G7)*100)))))</f>
        <v>100.89372705423602</v>
      </c>
      <c r="I7" s="5">
        <f t="shared" ref="I7:I51" si="2">D7-G7</f>
        <v>1757553.4999999702</v>
      </c>
    </row>
    <row r="8" spans="1:9" ht="22.5" x14ac:dyDescent="0.2">
      <c r="A8" s="6">
        <v>11000000</v>
      </c>
      <c r="B8" s="30" t="s">
        <v>2</v>
      </c>
      <c r="C8" s="7">
        <f>C9+C14</f>
        <v>84989200</v>
      </c>
      <c r="D8" s="7">
        <f>D9+D14</f>
        <v>83261414.469999984</v>
      </c>
      <c r="E8" s="67">
        <f t="shared" ref="E8:E91" si="3">IF(C8=0,0,D8/C8*100)</f>
        <v>97.967052837301665</v>
      </c>
      <c r="F8" s="7">
        <f t="shared" si="0"/>
        <v>-1727785.5300000161</v>
      </c>
      <c r="G8" s="7">
        <f>G9+G14</f>
        <v>82509161.089999989</v>
      </c>
      <c r="H8" s="67">
        <f t="shared" si="1"/>
        <v>100.91172103807897</v>
      </c>
      <c r="I8" s="7">
        <f t="shared" si="2"/>
        <v>752253.37999999523</v>
      </c>
    </row>
    <row r="9" spans="1:9" ht="23.25" x14ac:dyDescent="0.2">
      <c r="A9" s="8">
        <v>11010000</v>
      </c>
      <c r="B9" s="31" t="s">
        <v>3</v>
      </c>
      <c r="C9" s="9">
        <f>SUM(C10:C13)</f>
        <v>84944200</v>
      </c>
      <c r="D9" s="9">
        <f>SUM(D10:D13)</f>
        <v>83252947.249999985</v>
      </c>
      <c r="E9" s="68">
        <f t="shared" si="3"/>
        <v>98.008983838802394</v>
      </c>
      <c r="F9" s="9">
        <f t="shared" si="0"/>
        <v>-1691252.7500000149</v>
      </c>
      <c r="G9" s="9">
        <f>SUM(G10:G13)</f>
        <v>82450939.089999989</v>
      </c>
      <c r="H9" s="68">
        <f t="shared" si="1"/>
        <v>100.97270955170632</v>
      </c>
      <c r="I9" s="9">
        <f t="shared" si="2"/>
        <v>802008.15999999642</v>
      </c>
    </row>
    <row r="10" spans="1:9" ht="46.5" x14ac:dyDescent="0.2">
      <c r="A10" s="10">
        <v>11010100</v>
      </c>
      <c r="B10" s="32" t="s">
        <v>4</v>
      </c>
      <c r="C10" s="11">
        <v>79264000</v>
      </c>
      <c r="D10" s="11">
        <v>77872622.159999996</v>
      </c>
      <c r="E10" s="66">
        <f t="shared" si="3"/>
        <v>98.244628280177622</v>
      </c>
      <c r="F10" s="12">
        <f t="shared" si="0"/>
        <v>-1391377.8400000036</v>
      </c>
      <c r="G10" s="11">
        <v>76602771.420000002</v>
      </c>
      <c r="H10" s="66">
        <f t="shared" si="1"/>
        <v>101.65770861348817</v>
      </c>
      <c r="I10" s="12">
        <f t="shared" si="2"/>
        <v>1269850.7399999946</v>
      </c>
    </row>
    <row r="11" spans="1:9" ht="69.75" x14ac:dyDescent="0.2">
      <c r="A11" s="10">
        <v>11010200</v>
      </c>
      <c r="B11" s="32" t="s">
        <v>5</v>
      </c>
      <c r="C11" s="11">
        <v>987000</v>
      </c>
      <c r="D11" s="11">
        <v>1276432.3</v>
      </c>
      <c r="E11" s="66">
        <f t="shared" si="3"/>
        <v>129.32444782168187</v>
      </c>
      <c r="F11" s="12">
        <f t="shared" si="0"/>
        <v>289432.30000000005</v>
      </c>
      <c r="G11" s="11">
        <v>903981.75</v>
      </c>
      <c r="H11" s="66">
        <f t="shared" si="1"/>
        <v>141.20111384992009</v>
      </c>
      <c r="I11" s="12">
        <f t="shared" si="2"/>
        <v>372450.55000000005</v>
      </c>
    </row>
    <row r="12" spans="1:9" ht="46.5" x14ac:dyDescent="0.2">
      <c r="A12" s="10">
        <v>11010400</v>
      </c>
      <c r="B12" s="32" t="s">
        <v>6</v>
      </c>
      <c r="C12" s="11">
        <v>1918700</v>
      </c>
      <c r="D12" s="11">
        <v>1468856.35</v>
      </c>
      <c r="E12" s="66">
        <f t="shared" si="3"/>
        <v>76.554768853911497</v>
      </c>
      <c r="F12" s="12">
        <f t="shared" si="0"/>
        <v>-449843.64999999991</v>
      </c>
      <c r="G12" s="11">
        <v>1894114.71</v>
      </c>
      <c r="H12" s="66">
        <f t="shared" si="1"/>
        <v>77.548436863150698</v>
      </c>
      <c r="I12" s="12">
        <f t="shared" si="2"/>
        <v>-425258.35999999987</v>
      </c>
    </row>
    <row r="13" spans="1:9" ht="46.5" x14ac:dyDescent="0.2">
      <c r="A13" s="10">
        <v>11010500</v>
      </c>
      <c r="B13" s="32" t="s">
        <v>7</v>
      </c>
      <c r="C13" s="11">
        <v>2774500</v>
      </c>
      <c r="D13" s="11">
        <v>2635036.44</v>
      </c>
      <c r="E13" s="66">
        <f t="shared" si="3"/>
        <v>94.973380428906111</v>
      </c>
      <c r="F13" s="12">
        <f t="shared" si="0"/>
        <v>-139463.56000000006</v>
      </c>
      <c r="G13" s="11">
        <v>3050071.21</v>
      </c>
      <c r="H13" s="66">
        <f t="shared" si="1"/>
        <v>86.392620321805538</v>
      </c>
      <c r="I13" s="12">
        <f t="shared" si="2"/>
        <v>-415034.77</v>
      </c>
    </row>
    <row r="14" spans="1:9" ht="23.25" x14ac:dyDescent="0.2">
      <c r="A14" s="8">
        <v>11020000</v>
      </c>
      <c r="B14" s="31" t="s">
        <v>8</v>
      </c>
      <c r="C14" s="9">
        <f>SUM(C15:C15)</f>
        <v>45000</v>
      </c>
      <c r="D14" s="9">
        <f>SUM(D15:D15)</f>
        <v>8467.2199999999993</v>
      </c>
      <c r="E14" s="68">
        <f t="shared" si="3"/>
        <v>18.816044444444444</v>
      </c>
      <c r="F14" s="9">
        <f t="shared" si="0"/>
        <v>-36532.78</v>
      </c>
      <c r="G14" s="9">
        <f>SUM(G15:G15)</f>
        <v>58222</v>
      </c>
      <c r="H14" s="68">
        <f t="shared" si="1"/>
        <v>14.542990622101609</v>
      </c>
      <c r="I14" s="9">
        <f t="shared" si="2"/>
        <v>-49754.78</v>
      </c>
    </row>
    <row r="15" spans="1:9" ht="23.25" x14ac:dyDescent="0.2">
      <c r="A15" s="10">
        <v>11020200</v>
      </c>
      <c r="B15" s="32" t="s">
        <v>9</v>
      </c>
      <c r="C15" s="11">
        <v>45000</v>
      </c>
      <c r="D15" s="11">
        <v>8467.2199999999993</v>
      </c>
      <c r="E15" s="66">
        <f t="shared" si="3"/>
        <v>18.816044444444444</v>
      </c>
      <c r="F15" s="12">
        <f t="shared" si="0"/>
        <v>-36532.78</v>
      </c>
      <c r="G15" s="11">
        <v>58222</v>
      </c>
      <c r="H15" s="66">
        <f t="shared" si="1"/>
        <v>14.542990622101609</v>
      </c>
      <c r="I15" s="12">
        <f t="shared" si="2"/>
        <v>-49754.78</v>
      </c>
    </row>
    <row r="16" spans="1:9" ht="22.5" x14ac:dyDescent="0.2">
      <c r="A16" s="6">
        <v>13000000</v>
      </c>
      <c r="B16" s="30" t="s">
        <v>87</v>
      </c>
      <c r="C16" s="7">
        <f>C17+C20+C23</f>
        <v>548700</v>
      </c>
      <c r="D16" s="7">
        <f>D17+D20+D23</f>
        <v>363359.55999999994</v>
      </c>
      <c r="E16" s="67">
        <f t="shared" ref="E16:E25" si="4">IF(C16=0,0,D16/C16*100)</f>
        <v>66.22189903408055</v>
      </c>
      <c r="F16" s="7">
        <f t="shared" ref="F16:F25" si="5">D16-C16</f>
        <v>-185340.44000000006</v>
      </c>
      <c r="G16" s="7">
        <f>G17+G20+G23</f>
        <v>597448.77999999991</v>
      </c>
      <c r="H16" s="67">
        <f t="shared" si="1"/>
        <v>60.818529079597418</v>
      </c>
      <c r="I16" s="7">
        <f t="shared" ref="I16:I25" si="6">D16-G16</f>
        <v>-234089.21999999997</v>
      </c>
    </row>
    <row r="17" spans="1:9" ht="23.25" x14ac:dyDescent="0.2">
      <c r="A17" s="8">
        <v>13010000</v>
      </c>
      <c r="B17" s="31" t="s">
        <v>88</v>
      </c>
      <c r="C17" s="9">
        <f>SUM(C18:C19)</f>
        <v>530200</v>
      </c>
      <c r="D17" s="9">
        <f>SUM(D18:D19)</f>
        <v>352439.86</v>
      </c>
      <c r="E17" s="68">
        <f t="shared" si="4"/>
        <v>66.473002640513016</v>
      </c>
      <c r="F17" s="9">
        <f t="shared" si="5"/>
        <v>-177760.14</v>
      </c>
      <c r="G17" s="9">
        <f>SUM(G18:G19)</f>
        <v>576882.19999999995</v>
      </c>
      <c r="H17" s="68">
        <f t="shared" si="1"/>
        <v>61.09390444010927</v>
      </c>
      <c r="I17" s="9">
        <f t="shared" si="6"/>
        <v>-224442.33999999997</v>
      </c>
    </row>
    <row r="18" spans="1:9" ht="46.5" x14ac:dyDescent="0.2">
      <c r="A18" s="17">
        <v>13010100</v>
      </c>
      <c r="B18" s="52" t="s">
        <v>127</v>
      </c>
      <c r="C18" s="11">
        <v>26600</v>
      </c>
      <c r="D18" s="11">
        <v>133003.60999999999</v>
      </c>
      <c r="E18" s="66">
        <f t="shared" ref="E18" si="7">IF(C18=0,0,D18/C18*100)</f>
        <v>500.01357142857137</v>
      </c>
      <c r="F18" s="12">
        <f t="shared" ref="F18" si="8">D18-C18</f>
        <v>106403.60999999999</v>
      </c>
      <c r="G18" s="11">
        <v>30486.7</v>
      </c>
      <c r="H18" s="66">
        <f t="shared" ref="H18" si="9">IF(G18&lt;0,0,IF(D18&lt;0,0,IF(G18=0,0,(IF(D18=0,0,(D18/G18)*100)))))</f>
        <v>436.26765113967724</v>
      </c>
      <c r="I18" s="12">
        <f t="shared" ref="I18" si="10">D18-G18</f>
        <v>102516.90999999999</v>
      </c>
    </row>
    <row r="19" spans="1:9" ht="69.75" x14ac:dyDescent="0.2">
      <c r="A19" s="17">
        <v>13010200</v>
      </c>
      <c r="B19" s="52" t="s">
        <v>89</v>
      </c>
      <c r="C19" s="11">
        <v>503600</v>
      </c>
      <c r="D19" s="11">
        <v>219436.25</v>
      </c>
      <c r="E19" s="66">
        <f t="shared" si="4"/>
        <v>43.573520651310567</v>
      </c>
      <c r="F19" s="12">
        <f t="shared" si="5"/>
        <v>-284163.75</v>
      </c>
      <c r="G19" s="11">
        <v>546395.5</v>
      </c>
      <c r="H19" s="66">
        <f t="shared" si="1"/>
        <v>40.160698614831198</v>
      </c>
      <c r="I19" s="12">
        <f t="shared" si="6"/>
        <v>-326959.25</v>
      </c>
    </row>
    <row r="20" spans="1:9" ht="23.25" x14ac:dyDescent="0.2">
      <c r="A20" s="8">
        <v>13020000</v>
      </c>
      <c r="B20" s="31" t="s">
        <v>90</v>
      </c>
      <c r="C20" s="9">
        <f>SUM(C21:C22)</f>
        <v>2000</v>
      </c>
      <c r="D20" s="9">
        <f>SUM(D21:D22)</f>
        <v>540.29</v>
      </c>
      <c r="E20" s="68">
        <f t="shared" si="4"/>
        <v>27.014499999999998</v>
      </c>
      <c r="F20" s="9">
        <f t="shared" si="5"/>
        <v>-1459.71</v>
      </c>
      <c r="G20" s="9">
        <f>SUM(G21:G22)</f>
        <v>3914.9500000000003</v>
      </c>
      <c r="H20" s="68">
        <f t="shared" si="1"/>
        <v>13.800687109669344</v>
      </c>
      <c r="I20" s="9">
        <f t="shared" si="6"/>
        <v>-3374.6600000000003</v>
      </c>
    </row>
    <row r="21" spans="1:9" ht="23.25" x14ac:dyDescent="0.2">
      <c r="A21" s="17">
        <v>13020200</v>
      </c>
      <c r="B21" s="52" t="s">
        <v>91</v>
      </c>
      <c r="C21" s="11">
        <v>1800</v>
      </c>
      <c r="D21" s="11">
        <v>540.29</v>
      </c>
      <c r="E21" s="66">
        <f t="shared" si="4"/>
        <v>30.016111111111108</v>
      </c>
      <c r="F21" s="12">
        <f t="shared" si="5"/>
        <v>-1259.71</v>
      </c>
      <c r="G21" s="11">
        <v>1618.15</v>
      </c>
      <c r="H21" s="66">
        <f t="shared" si="1"/>
        <v>33.389364397614557</v>
      </c>
      <c r="I21" s="12">
        <f t="shared" si="6"/>
        <v>-1077.8600000000001</v>
      </c>
    </row>
    <row r="22" spans="1:9" ht="46.5" x14ac:dyDescent="0.2">
      <c r="A22" s="17">
        <v>13020400</v>
      </c>
      <c r="B22" s="52" t="s">
        <v>92</v>
      </c>
      <c r="C22" s="11">
        <v>200</v>
      </c>
      <c r="D22" s="11">
        <v>0</v>
      </c>
      <c r="E22" s="66">
        <f t="shared" si="4"/>
        <v>0</v>
      </c>
      <c r="F22" s="12">
        <f t="shared" si="5"/>
        <v>-200</v>
      </c>
      <c r="G22" s="11">
        <v>2296.8000000000002</v>
      </c>
      <c r="H22" s="66">
        <f t="shared" si="1"/>
        <v>0</v>
      </c>
      <c r="I22" s="12">
        <f t="shared" si="6"/>
        <v>-2296.8000000000002</v>
      </c>
    </row>
    <row r="23" spans="1:9" ht="23.25" x14ac:dyDescent="0.2">
      <c r="A23" s="8">
        <v>13030000</v>
      </c>
      <c r="B23" s="31" t="s">
        <v>93</v>
      </c>
      <c r="C23" s="9">
        <f>SUM(C24:C25)</f>
        <v>16500</v>
      </c>
      <c r="D23" s="9">
        <f>SUM(D24:D25)</f>
        <v>10379.41</v>
      </c>
      <c r="E23" s="68">
        <f t="shared" si="4"/>
        <v>62.905515151515146</v>
      </c>
      <c r="F23" s="9">
        <f t="shared" si="5"/>
        <v>-6120.59</v>
      </c>
      <c r="G23" s="9">
        <f>SUM(G24:G25)</f>
        <v>16651.63</v>
      </c>
      <c r="H23" s="68">
        <f t="shared" si="1"/>
        <v>62.33269655883538</v>
      </c>
      <c r="I23" s="9">
        <f t="shared" si="6"/>
        <v>-6272.2200000000012</v>
      </c>
    </row>
    <row r="24" spans="1:9" ht="46.5" x14ac:dyDescent="0.2">
      <c r="A24" s="17">
        <v>13030100</v>
      </c>
      <c r="B24" s="52" t="s">
        <v>128</v>
      </c>
      <c r="C24" s="11">
        <v>11400</v>
      </c>
      <c r="D24" s="11">
        <v>14630.99</v>
      </c>
      <c r="E24" s="66">
        <f t="shared" ref="E24" si="11">IF(C24=0,0,D24/C24*100)</f>
        <v>128.34201754385964</v>
      </c>
      <c r="F24" s="12">
        <f t="shared" ref="F24" si="12">D24-C24</f>
        <v>3230.99</v>
      </c>
      <c r="G24" s="11">
        <v>12232.76</v>
      </c>
      <c r="H24" s="66">
        <f t="shared" ref="H24" si="13">IF(G24&lt;0,0,IF(D24&lt;0,0,IF(G24=0,0,(IF(D24=0,0,(D24/G24)*100)))))</f>
        <v>119.60497876194742</v>
      </c>
      <c r="I24" s="12">
        <f t="shared" ref="I24" si="14">D24-G24</f>
        <v>2398.2299999999996</v>
      </c>
    </row>
    <row r="25" spans="1:9" ht="23.25" x14ac:dyDescent="0.2">
      <c r="A25" s="17">
        <v>13030200</v>
      </c>
      <c r="B25" s="52" t="s">
        <v>129</v>
      </c>
      <c r="C25" s="11">
        <v>5100</v>
      </c>
      <c r="D25" s="11">
        <v>-4251.58</v>
      </c>
      <c r="E25" s="66">
        <f t="shared" si="4"/>
        <v>-83.364313725490192</v>
      </c>
      <c r="F25" s="12">
        <f t="shared" si="5"/>
        <v>-9351.58</v>
      </c>
      <c r="G25" s="11">
        <v>4418.87</v>
      </c>
      <c r="H25" s="66">
        <f t="shared" si="1"/>
        <v>0</v>
      </c>
      <c r="I25" s="12">
        <f t="shared" si="6"/>
        <v>-8670.4500000000007</v>
      </c>
    </row>
    <row r="26" spans="1:9" ht="22.5" x14ac:dyDescent="0.2">
      <c r="A26" s="6">
        <v>14000000</v>
      </c>
      <c r="B26" s="30" t="s">
        <v>10</v>
      </c>
      <c r="C26" s="7">
        <f>C27+C29+C31</f>
        <v>19671000</v>
      </c>
      <c r="D26" s="7">
        <f>D27+D29+D31</f>
        <v>22332875.939999998</v>
      </c>
      <c r="E26" s="67">
        <f t="shared" si="3"/>
        <v>113.53198078389507</v>
      </c>
      <c r="F26" s="7">
        <f t="shared" si="0"/>
        <v>2661875.9399999976</v>
      </c>
      <c r="G26" s="7">
        <f>G27+G29+G31</f>
        <v>20030201.07</v>
      </c>
      <c r="H26" s="67">
        <f t="shared" si="1"/>
        <v>111.49601475268665</v>
      </c>
      <c r="I26" s="7">
        <f t="shared" si="2"/>
        <v>2302674.8699999973</v>
      </c>
    </row>
    <row r="27" spans="1:9" ht="23.25" x14ac:dyDescent="0.2">
      <c r="A27" s="8">
        <v>14020000</v>
      </c>
      <c r="B27" s="31" t="s">
        <v>103</v>
      </c>
      <c r="C27" s="9">
        <f>C28</f>
        <v>1680900</v>
      </c>
      <c r="D27" s="9">
        <f>D28</f>
        <v>2492451.42</v>
      </c>
      <c r="E27" s="68">
        <f t="shared" si="3"/>
        <v>148.28076744601105</v>
      </c>
      <c r="F27" s="9">
        <f t="shared" si="0"/>
        <v>811551.41999999993</v>
      </c>
      <c r="G27" s="9">
        <f>G28</f>
        <v>1675786.89</v>
      </c>
      <c r="H27" s="68">
        <f t="shared" si="1"/>
        <v>148.73319721459333</v>
      </c>
      <c r="I27" s="9">
        <f t="shared" si="2"/>
        <v>816664.53</v>
      </c>
    </row>
    <row r="28" spans="1:9" ht="23.25" x14ac:dyDescent="0.2">
      <c r="A28" s="17">
        <v>14021900</v>
      </c>
      <c r="B28" s="52" t="s">
        <v>104</v>
      </c>
      <c r="C28" s="21">
        <v>1680900</v>
      </c>
      <c r="D28" s="21">
        <v>2492451.42</v>
      </c>
      <c r="E28" s="66">
        <f t="shared" si="3"/>
        <v>148.28076744601105</v>
      </c>
      <c r="F28" s="12">
        <f t="shared" si="0"/>
        <v>811551.41999999993</v>
      </c>
      <c r="G28" s="21">
        <v>1675786.89</v>
      </c>
      <c r="H28" s="66">
        <f t="shared" si="1"/>
        <v>148.73319721459333</v>
      </c>
      <c r="I28" s="12">
        <f t="shared" si="2"/>
        <v>816664.53</v>
      </c>
    </row>
    <row r="29" spans="1:9" ht="23.25" x14ac:dyDescent="0.2">
      <c r="A29" s="8">
        <v>14030000</v>
      </c>
      <c r="B29" s="31" t="s">
        <v>105</v>
      </c>
      <c r="C29" s="9">
        <f>C30</f>
        <v>6769400</v>
      </c>
      <c r="D29" s="9">
        <f>D30</f>
        <v>8723807.0299999993</v>
      </c>
      <c r="E29" s="68">
        <f t="shared" si="3"/>
        <v>128.87120025408453</v>
      </c>
      <c r="F29" s="9">
        <f t="shared" si="0"/>
        <v>1954407.0299999993</v>
      </c>
      <c r="G29" s="9">
        <f>G30</f>
        <v>7215962.9900000002</v>
      </c>
      <c r="H29" s="68">
        <f t="shared" si="1"/>
        <v>120.89595029921291</v>
      </c>
      <c r="I29" s="9">
        <f t="shared" si="2"/>
        <v>1507844.0399999991</v>
      </c>
    </row>
    <row r="30" spans="1:9" ht="23.25" x14ac:dyDescent="0.2">
      <c r="A30" s="17">
        <v>14031900</v>
      </c>
      <c r="B30" s="52" t="s">
        <v>104</v>
      </c>
      <c r="C30" s="21">
        <v>6769400</v>
      </c>
      <c r="D30" s="21">
        <v>8723807.0299999993</v>
      </c>
      <c r="E30" s="66">
        <f t="shared" si="3"/>
        <v>128.87120025408453</v>
      </c>
      <c r="F30" s="12">
        <f t="shared" si="0"/>
        <v>1954407.0299999993</v>
      </c>
      <c r="G30" s="21">
        <v>7215962.9900000002</v>
      </c>
      <c r="H30" s="66">
        <f t="shared" si="1"/>
        <v>120.89595029921291</v>
      </c>
      <c r="I30" s="12">
        <f t="shared" si="2"/>
        <v>1507844.0399999991</v>
      </c>
    </row>
    <row r="31" spans="1:9" ht="23.25" x14ac:dyDescent="0.2">
      <c r="A31" s="8">
        <v>14040000</v>
      </c>
      <c r="B31" s="31" t="s">
        <v>11</v>
      </c>
      <c r="C31" s="9">
        <v>11220700</v>
      </c>
      <c r="D31" s="9">
        <v>11116617.49</v>
      </c>
      <c r="E31" s="68">
        <f t="shared" si="3"/>
        <v>99.072406266988693</v>
      </c>
      <c r="F31" s="9">
        <f t="shared" si="0"/>
        <v>-104082.50999999978</v>
      </c>
      <c r="G31" s="9">
        <v>11138451.189999999</v>
      </c>
      <c r="H31" s="68">
        <f t="shared" si="1"/>
        <v>99.80397903058909</v>
      </c>
      <c r="I31" s="9">
        <f t="shared" si="2"/>
        <v>-21833.699999999255</v>
      </c>
    </row>
    <row r="32" spans="1:9" ht="22.5" x14ac:dyDescent="0.2">
      <c r="A32" s="6">
        <v>18000000</v>
      </c>
      <c r="B32" s="30" t="s">
        <v>12</v>
      </c>
      <c r="C32" s="7">
        <f>C33+C47+C50+C52</f>
        <v>94298800</v>
      </c>
      <c r="D32" s="7">
        <f>D33+D47+D50+D52</f>
        <v>92454295.00999999</v>
      </c>
      <c r="E32" s="67">
        <f t="shared" si="3"/>
        <v>98.043978300890359</v>
      </c>
      <c r="F32" s="7">
        <f t="shared" si="0"/>
        <v>-1844504.9900000095</v>
      </c>
      <c r="G32" s="7">
        <f>G33+G47+G50+G52</f>
        <v>93517580.539999992</v>
      </c>
      <c r="H32" s="67">
        <f t="shared" si="1"/>
        <v>98.863010009604338</v>
      </c>
      <c r="I32" s="7">
        <f t="shared" si="2"/>
        <v>-1063285.5300000012</v>
      </c>
    </row>
    <row r="33" spans="1:9" ht="23.25" x14ac:dyDescent="0.2">
      <c r="A33" s="8">
        <v>18010000</v>
      </c>
      <c r="B33" s="31" t="s">
        <v>13</v>
      </c>
      <c r="C33" s="9">
        <f>C34+C39+C44</f>
        <v>42331600</v>
      </c>
      <c r="D33" s="9">
        <f>D34+D39+D44</f>
        <v>43036741.359999992</v>
      </c>
      <c r="E33" s="68">
        <f t="shared" si="3"/>
        <v>101.66575645616985</v>
      </c>
      <c r="F33" s="9">
        <f t="shared" si="0"/>
        <v>705141.35999999195</v>
      </c>
      <c r="G33" s="9">
        <f>G34+G39+G44</f>
        <v>48907449.299999997</v>
      </c>
      <c r="H33" s="68">
        <f t="shared" si="1"/>
        <v>87.996290904502345</v>
      </c>
      <c r="I33" s="9">
        <f t="shared" si="2"/>
        <v>-5870707.9400000051</v>
      </c>
    </row>
    <row r="34" spans="1:9" ht="24.75" x14ac:dyDescent="0.2">
      <c r="A34" s="47"/>
      <c r="B34" s="47" t="s">
        <v>86</v>
      </c>
      <c r="C34" s="46">
        <f>SUM(C35:C38)</f>
        <v>6388600</v>
      </c>
      <c r="D34" s="46">
        <f>SUM(D35:D38)</f>
        <v>6642849.1500000004</v>
      </c>
      <c r="E34" s="69">
        <f t="shared" si="3"/>
        <v>103.97973186613656</v>
      </c>
      <c r="F34" s="46">
        <f t="shared" si="0"/>
        <v>254249.15000000037</v>
      </c>
      <c r="G34" s="46">
        <f>SUM(G35:G38)</f>
        <v>6447342.8499999996</v>
      </c>
      <c r="H34" s="69">
        <f t="shared" si="1"/>
        <v>103.03235463893472</v>
      </c>
      <c r="I34" s="46">
        <f t="shared" si="2"/>
        <v>195506.30000000075</v>
      </c>
    </row>
    <row r="35" spans="1:9" ht="46.5" x14ac:dyDescent="0.2">
      <c r="A35" s="10">
        <v>18010100</v>
      </c>
      <c r="B35" s="32" t="s">
        <v>14</v>
      </c>
      <c r="C35" s="11">
        <v>184100</v>
      </c>
      <c r="D35" s="11">
        <v>96885.65</v>
      </c>
      <c r="E35" s="66">
        <f t="shared" si="3"/>
        <v>52.626643128734386</v>
      </c>
      <c r="F35" s="12">
        <f t="shared" si="0"/>
        <v>-87214.35</v>
      </c>
      <c r="G35" s="11">
        <v>172195.05</v>
      </c>
      <c r="H35" s="66">
        <f t="shared" si="1"/>
        <v>56.265061045599161</v>
      </c>
      <c r="I35" s="12">
        <f t="shared" si="2"/>
        <v>-75309.399999999994</v>
      </c>
    </row>
    <row r="36" spans="1:9" ht="46.5" x14ac:dyDescent="0.2">
      <c r="A36" s="10">
        <v>18010200</v>
      </c>
      <c r="B36" s="32" t="s">
        <v>15</v>
      </c>
      <c r="C36" s="11">
        <v>2383100</v>
      </c>
      <c r="D36" s="11">
        <v>2539793.83</v>
      </c>
      <c r="E36" s="66">
        <f t="shared" si="3"/>
        <v>106.57521002056146</v>
      </c>
      <c r="F36" s="12">
        <f t="shared" si="0"/>
        <v>156693.83000000007</v>
      </c>
      <c r="G36" s="11">
        <v>2154484.44</v>
      </c>
      <c r="H36" s="66">
        <f t="shared" si="1"/>
        <v>117.88406464425429</v>
      </c>
      <c r="I36" s="12">
        <f t="shared" si="2"/>
        <v>385309.39000000013</v>
      </c>
    </row>
    <row r="37" spans="1:9" ht="46.5" x14ac:dyDescent="0.2">
      <c r="A37" s="10">
        <v>18010300</v>
      </c>
      <c r="B37" s="32" t="s">
        <v>16</v>
      </c>
      <c r="C37" s="11">
        <v>836500</v>
      </c>
      <c r="D37" s="11">
        <v>832110.04</v>
      </c>
      <c r="E37" s="66">
        <f t="shared" si="3"/>
        <v>99.475199043634206</v>
      </c>
      <c r="F37" s="12">
        <f t="shared" si="0"/>
        <v>-4389.9599999999627</v>
      </c>
      <c r="G37" s="11">
        <v>829474.13</v>
      </c>
      <c r="H37" s="66">
        <f t="shared" si="1"/>
        <v>100.31778085713174</v>
      </c>
      <c r="I37" s="12">
        <f t="shared" si="2"/>
        <v>2635.9100000000326</v>
      </c>
    </row>
    <row r="38" spans="1:9" ht="46.5" x14ac:dyDescent="0.2">
      <c r="A38" s="38">
        <v>18010400</v>
      </c>
      <c r="B38" s="39" t="s">
        <v>17</v>
      </c>
      <c r="C38" s="40">
        <v>2984900</v>
      </c>
      <c r="D38" s="40">
        <v>3174059.63</v>
      </c>
      <c r="E38" s="70">
        <f t="shared" si="3"/>
        <v>106.33721833227243</v>
      </c>
      <c r="F38" s="41">
        <f t="shared" si="0"/>
        <v>189159.62999999989</v>
      </c>
      <c r="G38" s="40">
        <v>3291189.23</v>
      </c>
      <c r="H38" s="70">
        <f t="shared" si="1"/>
        <v>96.441116210142681</v>
      </c>
      <c r="I38" s="41">
        <f t="shared" si="2"/>
        <v>-117129.60000000009</v>
      </c>
    </row>
    <row r="39" spans="1:9" ht="24.75" x14ac:dyDescent="0.2">
      <c r="A39" s="47"/>
      <c r="B39" s="47" t="s">
        <v>84</v>
      </c>
      <c r="C39" s="46">
        <f>SUM(C40:C43)</f>
        <v>35762000</v>
      </c>
      <c r="D39" s="46">
        <f>SUM(D40:D43)</f>
        <v>36317335.199999996</v>
      </c>
      <c r="E39" s="69">
        <f>IF(C39=0,0,D39/C39*100)</f>
        <v>101.55286393378444</v>
      </c>
      <c r="F39" s="46">
        <f>D39-C39</f>
        <v>555335.19999999553</v>
      </c>
      <c r="G39" s="46">
        <f>SUM(G40:G43)</f>
        <v>42262600.379999995</v>
      </c>
      <c r="H39" s="69">
        <f t="shared" si="1"/>
        <v>85.93256182406256</v>
      </c>
      <c r="I39" s="46">
        <f>D39-G39</f>
        <v>-5945265.1799999997</v>
      </c>
    </row>
    <row r="40" spans="1:9" ht="23.25" x14ac:dyDescent="0.2">
      <c r="A40" s="10">
        <v>18010500</v>
      </c>
      <c r="B40" s="32" t="s">
        <v>18</v>
      </c>
      <c r="C40" s="11">
        <v>20051200</v>
      </c>
      <c r="D40" s="11">
        <v>19524966.77</v>
      </c>
      <c r="E40" s="66">
        <f t="shared" si="3"/>
        <v>97.375552435764448</v>
      </c>
      <c r="F40" s="12">
        <f t="shared" si="0"/>
        <v>-526233.23000000045</v>
      </c>
      <c r="G40" s="11">
        <v>23307433.739999998</v>
      </c>
      <c r="H40" s="66">
        <f t="shared" si="1"/>
        <v>83.771413823613855</v>
      </c>
      <c r="I40" s="12">
        <f t="shared" si="2"/>
        <v>-3782466.9699999988</v>
      </c>
    </row>
    <row r="41" spans="1:9" ht="23.25" x14ac:dyDescent="0.2">
      <c r="A41" s="10">
        <v>18010600</v>
      </c>
      <c r="B41" s="32" t="s">
        <v>19</v>
      </c>
      <c r="C41" s="11">
        <v>10654900</v>
      </c>
      <c r="D41" s="11">
        <v>11188930.390000001</v>
      </c>
      <c r="E41" s="66">
        <f t="shared" si="3"/>
        <v>105.01206383917258</v>
      </c>
      <c r="F41" s="12">
        <f t="shared" si="0"/>
        <v>534030.3900000006</v>
      </c>
      <c r="G41" s="11">
        <v>13955947.970000001</v>
      </c>
      <c r="H41" s="66">
        <f t="shared" si="1"/>
        <v>80.173202236436822</v>
      </c>
      <c r="I41" s="12">
        <f t="shared" si="2"/>
        <v>-2767017.58</v>
      </c>
    </row>
    <row r="42" spans="1:9" ht="23.25" x14ac:dyDescent="0.2">
      <c r="A42" s="10">
        <v>18010700</v>
      </c>
      <c r="B42" s="32" t="s">
        <v>20</v>
      </c>
      <c r="C42" s="11">
        <v>3006900</v>
      </c>
      <c r="D42" s="11">
        <v>3672048.74</v>
      </c>
      <c r="E42" s="66">
        <f t="shared" si="3"/>
        <v>122.12074694868468</v>
      </c>
      <c r="F42" s="12">
        <f t="shared" si="0"/>
        <v>665148.74000000022</v>
      </c>
      <c r="G42" s="11">
        <v>2896672.58</v>
      </c>
      <c r="H42" s="66">
        <f t="shared" si="1"/>
        <v>126.76782199526326</v>
      </c>
      <c r="I42" s="12">
        <f t="shared" si="2"/>
        <v>775376.16000000015</v>
      </c>
    </row>
    <row r="43" spans="1:9" ht="23.25" x14ac:dyDescent="0.2">
      <c r="A43" s="10">
        <v>18010900</v>
      </c>
      <c r="B43" s="32" t="s">
        <v>21</v>
      </c>
      <c r="C43" s="11">
        <v>2049000</v>
      </c>
      <c r="D43" s="11">
        <v>1931389.3</v>
      </c>
      <c r="E43" s="66">
        <f t="shared" si="3"/>
        <v>94.260092728160089</v>
      </c>
      <c r="F43" s="12">
        <f t="shared" si="0"/>
        <v>-117610.69999999995</v>
      </c>
      <c r="G43" s="11">
        <v>2102546.09</v>
      </c>
      <c r="H43" s="66">
        <f t="shared" si="1"/>
        <v>91.859546346496515</v>
      </c>
      <c r="I43" s="12">
        <f t="shared" si="2"/>
        <v>-171156.7899999998</v>
      </c>
    </row>
    <row r="44" spans="1:9" ht="24.75" x14ac:dyDescent="0.2">
      <c r="A44" s="47"/>
      <c r="B44" s="47" t="s">
        <v>85</v>
      </c>
      <c r="C44" s="46">
        <f>SUM(C45:C46)</f>
        <v>181000</v>
      </c>
      <c r="D44" s="46">
        <f>SUM(D45:D46)</f>
        <v>76557.010000000009</v>
      </c>
      <c r="E44" s="69">
        <f t="shared" si="3"/>
        <v>42.29669060773481</v>
      </c>
      <c r="F44" s="46">
        <f t="shared" si="0"/>
        <v>-104442.98999999999</v>
      </c>
      <c r="G44" s="46">
        <f>SUM(G45:G46)</f>
        <v>197506.07</v>
      </c>
      <c r="H44" s="69">
        <f t="shared" si="1"/>
        <v>38.761851724354599</v>
      </c>
      <c r="I44" s="46">
        <f t="shared" si="2"/>
        <v>-120949.06</v>
      </c>
    </row>
    <row r="45" spans="1:9" ht="23.25" x14ac:dyDescent="0.2">
      <c r="A45" s="42">
        <v>18011000</v>
      </c>
      <c r="B45" s="43" t="s">
        <v>22</v>
      </c>
      <c r="C45" s="44">
        <v>149200</v>
      </c>
      <c r="D45" s="44">
        <v>77670.38</v>
      </c>
      <c r="E45" s="71">
        <f t="shared" si="3"/>
        <v>52.057895442359246</v>
      </c>
      <c r="F45" s="45">
        <f t="shared" si="0"/>
        <v>-71529.62</v>
      </c>
      <c r="G45" s="44">
        <v>162839.4</v>
      </c>
      <c r="H45" s="71">
        <f t="shared" si="1"/>
        <v>47.697535117422447</v>
      </c>
      <c r="I45" s="45">
        <f t="shared" si="2"/>
        <v>-85169.01999999999</v>
      </c>
    </row>
    <row r="46" spans="1:9" ht="23.25" x14ac:dyDescent="0.2">
      <c r="A46" s="10">
        <v>18011100</v>
      </c>
      <c r="B46" s="32" t="s">
        <v>23</v>
      </c>
      <c r="C46" s="11">
        <v>31800</v>
      </c>
      <c r="D46" s="11">
        <v>-1113.3699999999999</v>
      </c>
      <c r="E46" s="66">
        <f t="shared" si="3"/>
        <v>-3.5011635220125785</v>
      </c>
      <c r="F46" s="12">
        <f t="shared" si="0"/>
        <v>-32913.370000000003</v>
      </c>
      <c r="G46" s="11">
        <v>34666.67</v>
      </c>
      <c r="H46" s="66">
        <f t="shared" si="1"/>
        <v>0</v>
      </c>
      <c r="I46" s="12">
        <f t="shared" si="2"/>
        <v>-35780.04</v>
      </c>
    </row>
    <row r="47" spans="1:9" ht="23.25" x14ac:dyDescent="0.2">
      <c r="A47" s="8">
        <v>18030000</v>
      </c>
      <c r="B47" s="31" t="s">
        <v>24</v>
      </c>
      <c r="C47" s="9">
        <f>SUM(C48:C49)</f>
        <v>48100</v>
      </c>
      <c r="D47" s="9">
        <f>SUM(D48:D49)</f>
        <v>44325.36</v>
      </c>
      <c r="E47" s="68">
        <f t="shared" si="3"/>
        <v>92.152515592515599</v>
      </c>
      <c r="F47" s="9">
        <f t="shared" si="0"/>
        <v>-3774.6399999999994</v>
      </c>
      <c r="G47" s="9">
        <f>SUM(G48:G49)</f>
        <v>48156.77</v>
      </c>
      <c r="H47" s="68">
        <f t="shared" si="1"/>
        <v>92.043880849982258</v>
      </c>
      <c r="I47" s="9">
        <f t="shared" si="2"/>
        <v>-3831.4099999999962</v>
      </c>
    </row>
    <row r="48" spans="1:9" ht="23.25" x14ac:dyDescent="0.2">
      <c r="A48" s="10">
        <v>18030100</v>
      </c>
      <c r="B48" s="32" t="s">
        <v>25</v>
      </c>
      <c r="C48" s="11">
        <v>38600</v>
      </c>
      <c r="D48" s="11">
        <v>29704.31</v>
      </c>
      <c r="E48" s="66">
        <f t="shared" si="3"/>
        <v>76.954170984455956</v>
      </c>
      <c r="F48" s="12">
        <f t="shared" si="0"/>
        <v>-8895.6899999999987</v>
      </c>
      <c r="G48" s="11">
        <v>38130.269999999997</v>
      </c>
      <c r="H48" s="66">
        <f t="shared" si="1"/>
        <v>77.902175882835351</v>
      </c>
      <c r="I48" s="12">
        <f t="shared" si="2"/>
        <v>-8425.9599999999955</v>
      </c>
    </row>
    <row r="49" spans="1:9" ht="23.25" x14ac:dyDescent="0.2">
      <c r="A49" s="10">
        <v>18030200</v>
      </c>
      <c r="B49" s="32" t="s">
        <v>26</v>
      </c>
      <c r="C49" s="11">
        <v>9500</v>
      </c>
      <c r="D49" s="11">
        <v>14621.05</v>
      </c>
      <c r="E49" s="66">
        <f t="shared" si="3"/>
        <v>153.90578947368419</v>
      </c>
      <c r="F49" s="12">
        <f t="shared" si="0"/>
        <v>5121.0499999999993</v>
      </c>
      <c r="G49" s="11">
        <v>10026.5</v>
      </c>
      <c r="H49" s="66">
        <f t="shared" si="1"/>
        <v>145.82406622450506</v>
      </c>
      <c r="I49" s="12">
        <f t="shared" si="2"/>
        <v>4594.5499999999993</v>
      </c>
    </row>
    <row r="50" spans="1:9" ht="23.25" x14ac:dyDescent="0.2">
      <c r="A50" s="8">
        <v>18040000</v>
      </c>
      <c r="B50" s="31" t="s">
        <v>27</v>
      </c>
      <c r="C50" s="9">
        <f>SUM(C51:C51)</f>
        <v>0</v>
      </c>
      <c r="D50" s="9">
        <f>SUM(D51:D51)</f>
        <v>1140.73</v>
      </c>
      <c r="E50" s="68">
        <f t="shared" si="3"/>
        <v>0</v>
      </c>
      <c r="F50" s="9">
        <f t="shared" si="0"/>
        <v>1140.73</v>
      </c>
      <c r="G50" s="9">
        <f>SUM(G51:G51)</f>
        <v>316.48</v>
      </c>
      <c r="H50" s="68">
        <f t="shared" si="1"/>
        <v>360.44299797775528</v>
      </c>
      <c r="I50" s="9">
        <f t="shared" si="2"/>
        <v>824.25</v>
      </c>
    </row>
    <row r="51" spans="1:9" ht="46.5" x14ac:dyDescent="0.2">
      <c r="A51" s="10">
        <v>18040100</v>
      </c>
      <c r="B51" s="32" t="s">
        <v>28</v>
      </c>
      <c r="C51" s="11">
        <v>0</v>
      </c>
      <c r="D51" s="11">
        <v>1140.73</v>
      </c>
      <c r="E51" s="66">
        <f t="shared" si="3"/>
        <v>0</v>
      </c>
      <c r="F51" s="12">
        <f t="shared" si="0"/>
        <v>1140.73</v>
      </c>
      <c r="G51" s="11">
        <v>316.48</v>
      </c>
      <c r="H51" s="66">
        <f t="shared" si="1"/>
        <v>360.44299797775528</v>
      </c>
      <c r="I51" s="12">
        <f t="shared" si="2"/>
        <v>824.25</v>
      </c>
    </row>
    <row r="52" spans="1:9" ht="23.25" x14ac:dyDescent="0.2">
      <c r="A52" s="8">
        <v>18050000</v>
      </c>
      <c r="B52" s="31" t="s">
        <v>29</v>
      </c>
      <c r="C52" s="9">
        <f>SUM(C53:C55)</f>
        <v>51919100</v>
      </c>
      <c r="D52" s="9">
        <f>SUM(D53:D55)</f>
        <v>49372087.560000002</v>
      </c>
      <c r="E52" s="68">
        <f t="shared" si="3"/>
        <v>95.094266965336459</v>
      </c>
      <c r="F52" s="9">
        <f t="shared" ref="F52:F81" si="15">D52-C52</f>
        <v>-2547012.4399999976</v>
      </c>
      <c r="G52" s="9">
        <f>SUM(G53:G55)</f>
        <v>44561657.990000002</v>
      </c>
      <c r="H52" s="68">
        <f t="shared" si="1"/>
        <v>110.79499683579883</v>
      </c>
      <c r="I52" s="9">
        <f t="shared" ref="I52:I81" si="16">D52-G52</f>
        <v>4810429.57</v>
      </c>
    </row>
    <row r="53" spans="1:9" ht="23.25" x14ac:dyDescent="0.2">
      <c r="A53" s="10">
        <v>18050300</v>
      </c>
      <c r="B53" s="32" t="s">
        <v>30</v>
      </c>
      <c r="C53" s="11">
        <v>3547400</v>
      </c>
      <c r="D53" s="11">
        <v>3575179.52</v>
      </c>
      <c r="E53" s="66">
        <f t="shared" si="3"/>
        <v>100.7830952246716</v>
      </c>
      <c r="F53" s="12">
        <f t="shared" si="15"/>
        <v>27779.520000000019</v>
      </c>
      <c r="G53" s="11">
        <v>3320736.82</v>
      </c>
      <c r="H53" s="66">
        <f t="shared" si="1"/>
        <v>107.66223623828159</v>
      </c>
      <c r="I53" s="12">
        <f t="shared" si="16"/>
        <v>254442.70000000019</v>
      </c>
    </row>
    <row r="54" spans="1:9" ht="23.25" x14ac:dyDescent="0.2">
      <c r="A54" s="10">
        <v>18050400</v>
      </c>
      <c r="B54" s="32" t="s">
        <v>31</v>
      </c>
      <c r="C54" s="11">
        <v>48314300</v>
      </c>
      <c r="D54" s="11">
        <v>45723011.140000001</v>
      </c>
      <c r="E54" s="66">
        <f t="shared" si="3"/>
        <v>94.636600633766818</v>
      </c>
      <c r="F54" s="12">
        <f t="shared" si="15"/>
        <v>-2591288.8599999994</v>
      </c>
      <c r="G54" s="11">
        <v>41182910.770000003</v>
      </c>
      <c r="H54" s="66">
        <f t="shared" si="1"/>
        <v>111.02423380259772</v>
      </c>
      <c r="I54" s="12">
        <f t="shared" si="16"/>
        <v>4540100.3699999973</v>
      </c>
    </row>
    <row r="55" spans="1:9" ht="46.5" x14ac:dyDescent="0.2">
      <c r="A55" s="10">
        <v>18050500</v>
      </c>
      <c r="B55" s="32" t="s">
        <v>100</v>
      </c>
      <c r="C55" s="11">
        <v>57400</v>
      </c>
      <c r="D55" s="11">
        <v>73896.899999999994</v>
      </c>
      <c r="E55" s="66">
        <f>IF(C55=0,0,D55/C55*100)</f>
        <v>128.740243902439</v>
      </c>
      <c r="F55" s="12">
        <f>D55-C55</f>
        <v>16496.899999999994</v>
      </c>
      <c r="G55" s="11">
        <v>58010.400000000001</v>
      </c>
      <c r="H55" s="66">
        <f t="shared" si="1"/>
        <v>127.38560671879524</v>
      </c>
      <c r="I55" s="12">
        <f>D55-G55</f>
        <v>15886.499999999993</v>
      </c>
    </row>
    <row r="56" spans="1:9" ht="22.5" x14ac:dyDescent="0.2">
      <c r="A56" s="6">
        <v>19000000</v>
      </c>
      <c r="B56" s="30" t="s">
        <v>109</v>
      </c>
      <c r="C56" s="7">
        <f>C57</f>
        <v>0</v>
      </c>
      <c r="D56" s="7">
        <f>D57</f>
        <v>0</v>
      </c>
      <c r="E56" s="67">
        <f>IF(C56=0,0,D56/C56*100)</f>
        <v>0</v>
      </c>
      <c r="F56" s="7">
        <f>D56-C56</f>
        <v>0</v>
      </c>
      <c r="G56" s="7">
        <f>G57</f>
        <v>0</v>
      </c>
      <c r="H56" s="67">
        <f t="shared" si="1"/>
        <v>0</v>
      </c>
      <c r="I56" s="7">
        <f>D56-G56</f>
        <v>0</v>
      </c>
    </row>
    <row r="57" spans="1:9" ht="23.25" x14ac:dyDescent="0.2">
      <c r="A57" s="8">
        <v>19090000</v>
      </c>
      <c r="B57" s="31" t="s">
        <v>107</v>
      </c>
      <c r="C57" s="9">
        <f>C58</f>
        <v>0</v>
      </c>
      <c r="D57" s="9">
        <f>D58</f>
        <v>0</v>
      </c>
      <c r="E57" s="68">
        <f>IF(C57=0,0,D57/C57*100)</f>
        <v>0</v>
      </c>
      <c r="F57" s="9">
        <f>D57-C57</f>
        <v>0</v>
      </c>
      <c r="G57" s="9">
        <f>G58</f>
        <v>0</v>
      </c>
      <c r="H57" s="68">
        <f t="shared" si="1"/>
        <v>0</v>
      </c>
      <c r="I57" s="9">
        <f>D57-G57</f>
        <v>0</v>
      </c>
    </row>
    <row r="58" spans="1:9" ht="116.25" x14ac:dyDescent="0.2">
      <c r="A58" s="17">
        <v>19090100</v>
      </c>
      <c r="B58" s="52" t="s">
        <v>108</v>
      </c>
      <c r="C58" s="21">
        <v>0</v>
      </c>
      <c r="D58" s="21">
        <v>0</v>
      </c>
      <c r="E58" s="66">
        <f>IF(C58=0,0,D58/C58*100)</f>
        <v>0</v>
      </c>
      <c r="F58" s="12">
        <f>D58-C58</f>
        <v>0</v>
      </c>
      <c r="G58" s="21"/>
      <c r="H58" s="66">
        <f t="shared" si="1"/>
        <v>0</v>
      </c>
      <c r="I58" s="12">
        <f>D58-G58</f>
        <v>0</v>
      </c>
    </row>
    <row r="59" spans="1:9" ht="22.5" x14ac:dyDescent="0.2">
      <c r="A59" s="4">
        <v>20000000</v>
      </c>
      <c r="B59" s="29" t="s">
        <v>37</v>
      </c>
      <c r="C59" s="5">
        <f>C60+C68+C80</f>
        <v>4566700</v>
      </c>
      <c r="D59" s="5">
        <f>D60+D68+D80</f>
        <v>4916438.79</v>
      </c>
      <c r="E59" s="65">
        <f t="shared" si="3"/>
        <v>107.6584577484836</v>
      </c>
      <c r="F59" s="5">
        <f t="shared" si="15"/>
        <v>349738.79000000004</v>
      </c>
      <c r="G59" s="5">
        <f>G60+G68+G80</f>
        <v>5195725.6500000004</v>
      </c>
      <c r="H59" s="65">
        <f t="shared" ref="H59:H130" si="17">IF(G59&lt;0,0,IF(D59&lt;0,0,IF(G59=0,0,(IF(D59=0,0,(D59/G59)*100)))))</f>
        <v>94.624680385116164</v>
      </c>
      <c r="I59" s="5">
        <f t="shared" si="16"/>
        <v>-279286.86000000034</v>
      </c>
    </row>
    <row r="60" spans="1:9" ht="22.5" x14ac:dyDescent="0.2">
      <c r="A60" s="6">
        <v>21000000</v>
      </c>
      <c r="B60" s="30" t="s">
        <v>38</v>
      </c>
      <c r="C60" s="7">
        <f>C61+C63</f>
        <v>326300</v>
      </c>
      <c r="D60" s="7">
        <f>D61+D63</f>
        <v>351222.37</v>
      </c>
      <c r="E60" s="67">
        <f t="shared" si="3"/>
        <v>107.63787005822863</v>
      </c>
      <c r="F60" s="7">
        <f t="shared" si="15"/>
        <v>24922.369999999995</v>
      </c>
      <c r="G60" s="7">
        <f>G61+G63</f>
        <v>250563.86</v>
      </c>
      <c r="H60" s="67">
        <f t="shared" si="17"/>
        <v>140.17279666748431</v>
      </c>
      <c r="I60" s="7">
        <f t="shared" si="16"/>
        <v>100658.51000000001</v>
      </c>
    </row>
    <row r="61" spans="1:9" ht="93" x14ac:dyDescent="0.2">
      <c r="A61" s="8">
        <v>21010000</v>
      </c>
      <c r="B61" s="31" t="s">
        <v>97</v>
      </c>
      <c r="C61" s="9">
        <f>C62</f>
        <v>64500</v>
      </c>
      <c r="D61" s="9">
        <f>D62</f>
        <v>19049.41</v>
      </c>
      <c r="E61" s="68">
        <f t="shared" si="3"/>
        <v>29.533968992248059</v>
      </c>
      <c r="F61" s="9">
        <f t="shared" si="15"/>
        <v>-45450.59</v>
      </c>
      <c r="G61" s="9">
        <f>G62</f>
        <v>74180</v>
      </c>
      <c r="H61" s="68">
        <f t="shared" si="17"/>
        <v>25.679981126988405</v>
      </c>
      <c r="I61" s="9">
        <f t="shared" si="16"/>
        <v>-55130.59</v>
      </c>
    </row>
    <row r="62" spans="1:9" ht="46.5" x14ac:dyDescent="0.2">
      <c r="A62" s="10">
        <v>21010300</v>
      </c>
      <c r="B62" s="32" t="s">
        <v>39</v>
      </c>
      <c r="C62" s="11">
        <v>64500</v>
      </c>
      <c r="D62" s="11">
        <v>19049.41</v>
      </c>
      <c r="E62" s="66">
        <f t="shared" si="3"/>
        <v>29.533968992248059</v>
      </c>
      <c r="F62" s="12">
        <f t="shared" si="15"/>
        <v>-45450.59</v>
      </c>
      <c r="G62" s="11">
        <v>74180</v>
      </c>
      <c r="H62" s="66">
        <f t="shared" si="17"/>
        <v>25.679981126988405</v>
      </c>
      <c r="I62" s="12">
        <f t="shared" si="16"/>
        <v>-55130.59</v>
      </c>
    </row>
    <row r="63" spans="1:9" ht="23.25" x14ac:dyDescent="0.2">
      <c r="A63" s="8">
        <v>21080000</v>
      </c>
      <c r="B63" s="31" t="s">
        <v>40</v>
      </c>
      <c r="C63" s="9">
        <f>SUM(C64:C67)</f>
        <v>261800</v>
      </c>
      <c r="D63" s="9">
        <f>SUM(D64:D67)</f>
        <v>332172.96000000002</v>
      </c>
      <c r="E63" s="68">
        <f t="shared" si="3"/>
        <v>126.88042780748663</v>
      </c>
      <c r="F63" s="9">
        <f t="shared" si="15"/>
        <v>70372.960000000021</v>
      </c>
      <c r="G63" s="9">
        <f>SUM(G64:G67)</f>
        <v>176383.86</v>
      </c>
      <c r="H63" s="68">
        <f t="shared" si="17"/>
        <v>188.32389766274537</v>
      </c>
      <c r="I63" s="9">
        <f t="shared" si="16"/>
        <v>155789.10000000003</v>
      </c>
    </row>
    <row r="64" spans="1:9" ht="69.75" x14ac:dyDescent="0.2">
      <c r="A64" s="10">
        <v>21080900</v>
      </c>
      <c r="B64" s="32" t="s">
        <v>154</v>
      </c>
      <c r="C64" s="11">
        <v>100</v>
      </c>
      <c r="D64" s="11">
        <v>1</v>
      </c>
      <c r="E64" s="66">
        <f t="shared" ref="E64" si="18">IF(C64=0,0,D64/C64*100)</f>
        <v>1</v>
      </c>
      <c r="F64" s="12">
        <f t="shared" ref="F64" si="19">D64-C64</f>
        <v>-99</v>
      </c>
      <c r="G64" s="11">
        <v>45</v>
      </c>
      <c r="H64" s="66">
        <f t="shared" ref="H64" si="20">IF(G64&lt;0,0,IF(D64&lt;0,0,IF(G64=0,0,(IF(D64=0,0,(D64/G64)*100)))))</f>
        <v>2.2222222222222223</v>
      </c>
      <c r="I64" s="12">
        <f t="shared" ref="I64" si="21">D64-G64</f>
        <v>-44</v>
      </c>
    </row>
    <row r="65" spans="1:9" ht="23.25" x14ac:dyDescent="0.2">
      <c r="A65" s="10">
        <v>21081100</v>
      </c>
      <c r="B65" s="32" t="s">
        <v>41</v>
      </c>
      <c r="C65" s="11">
        <v>92300</v>
      </c>
      <c r="D65" s="11">
        <v>35414.620000000003</v>
      </c>
      <c r="E65" s="66">
        <f t="shared" si="3"/>
        <v>38.369035752979421</v>
      </c>
      <c r="F65" s="12">
        <f t="shared" si="15"/>
        <v>-56885.38</v>
      </c>
      <c r="G65" s="11">
        <v>89425.19</v>
      </c>
      <c r="H65" s="66">
        <f t="shared" si="17"/>
        <v>39.602510209930784</v>
      </c>
      <c r="I65" s="12">
        <f t="shared" si="16"/>
        <v>-54010.57</v>
      </c>
    </row>
    <row r="66" spans="1:9" ht="46.5" x14ac:dyDescent="0.2">
      <c r="A66" s="10">
        <v>21081500</v>
      </c>
      <c r="B66" s="32" t="s">
        <v>98</v>
      </c>
      <c r="C66" s="11">
        <v>68800</v>
      </c>
      <c r="D66" s="11">
        <v>135359.70000000001</v>
      </c>
      <c r="E66" s="66">
        <f t="shared" si="3"/>
        <v>196.74375000000001</v>
      </c>
      <c r="F66" s="12">
        <f t="shared" si="15"/>
        <v>66559.700000000012</v>
      </c>
      <c r="G66" s="11">
        <v>86913.67</v>
      </c>
      <c r="H66" s="66">
        <f t="shared" si="17"/>
        <v>155.74040309194172</v>
      </c>
      <c r="I66" s="12">
        <f t="shared" si="16"/>
        <v>48446.030000000013</v>
      </c>
    </row>
    <row r="67" spans="1:9" ht="23.25" x14ac:dyDescent="0.2">
      <c r="A67" s="10">
        <v>21081700</v>
      </c>
      <c r="B67" s="32" t="s">
        <v>145</v>
      </c>
      <c r="C67" s="11">
        <v>100600</v>
      </c>
      <c r="D67" s="11">
        <v>161397.64000000001</v>
      </c>
      <c r="E67" s="66">
        <f t="shared" ref="E67" si="22">IF(C67=0,0,D67/C67*100)</f>
        <v>160.43502982107358</v>
      </c>
      <c r="F67" s="12">
        <f t="shared" ref="F67" si="23">D67-C67</f>
        <v>60797.640000000014</v>
      </c>
      <c r="G67" s="11">
        <v>0</v>
      </c>
      <c r="H67" s="66">
        <f t="shared" ref="H67" si="24">IF(G67&lt;0,0,IF(D67&lt;0,0,IF(G67=0,0,(IF(D67=0,0,(D67/G67)*100)))))</f>
        <v>0</v>
      </c>
      <c r="I67" s="12">
        <f t="shared" ref="I67" si="25">D67-G67</f>
        <v>161397.64000000001</v>
      </c>
    </row>
    <row r="68" spans="1:9" ht="22.5" x14ac:dyDescent="0.2">
      <c r="A68" s="6">
        <v>22000000</v>
      </c>
      <c r="B68" s="30" t="s">
        <v>42</v>
      </c>
      <c r="C68" s="7">
        <f>C69+C75+C77</f>
        <v>3939600</v>
      </c>
      <c r="D68" s="7">
        <f>D69+D75+D77</f>
        <v>3783964.6599999997</v>
      </c>
      <c r="E68" s="67">
        <f t="shared" si="3"/>
        <v>96.049463397299206</v>
      </c>
      <c r="F68" s="7">
        <f t="shared" si="15"/>
        <v>-155635.34000000032</v>
      </c>
      <c r="G68" s="7">
        <f>G69+G75+G77</f>
        <v>4912593.09</v>
      </c>
      <c r="H68" s="67">
        <f t="shared" si="17"/>
        <v>77.025810822854041</v>
      </c>
      <c r="I68" s="7">
        <f t="shared" si="16"/>
        <v>-1128628.4300000002</v>
      </c>
    </row>
    <row r="69" spans="1:9" ht="23.25" x14ac:dyDescent="0.2">
      <c r="A69" s="8">
        <v>22010000</v>
      </c>
      <c r="B69" s="31" t="s">
        <v>43</v>
      </c>
      <c r="C69" s="9">
        <f>SUM(C70:C74)</f>
        <v>3626400</v>
      </c>
      <c r="D69" s="9">
        <f>SUM(D70:D74)</f>
        <v>3559958.07</v>
      </c>
      <c r="E69" s="68">
        <f t="shared" si="3"/>
        <v>98.167826770350757</v>
      </c>
      <c r="F69" s="9">
        <f t="shared" si="15"/>
        <v>-66441.930000000168</v>
      </c>
      <c r="G69" s="9">
        <f>SUM(G70:G74)</f>
        <v>4600622.7699999996</v>
      </c>
      <c r="H69" s="68">
        <f t="shared" si="17"/>
        <v>77.379916762877741</v>
      </c>
      <c r="I69" s="9">
        <f t="shared" si="16"/>
        <v>-1040664.6999999997</v>
      </c>
    </row>
    <row r="70" spans="1:9" ht="69.75" x14ac:dyDescent="0.2">
      <c r="A70" s="10">
        <v>22010200</v>
      </c>
      <c r="B70" s="52" t="s">
        <v>138</v>
      </c>
      <c r="C70" s="11">
        <v>800</v>
      </c>
      <c r="D70" s="11">
        <v>0</v>
      </c>
      <c r="E70" s="66">
        <f>IF(C70=0,0,D70/C70*100)</f>
        <v>0</v>
      </c>
      <c r="F70" s="12">
        <f>D70-C70</f>
        <v>-800</v>
      </c>
      <c r="G70" s="11">
        <v>402</v>
      </c>
      <c r="H70" s="66">
        <f t="shared" ref="H70" si="26">IF(G70&lt;0,0,IF(D70&lt;0,0,IF(G70=0,0,(IF(D70=0,0,(D70/G70)*100)))))</f>
        <v>0</v>
      </c>
      <c r="I70" s="12">
        <f>D70-G70</f>
        <v>-402</v>
      </c>
    </row>
    <row r="71" spans="1:9" ht="46.5" x14ac:dyDescent="0.2">
      <c r="A71" s="10">
        <v>22010300</v>
      </c>
      <c r="B71" s="52" t="s">
        <v>94</v>
      </c>
      <c r="C71" s="11">
        <v>127800</v>
      </c>
      <c r="D71" s="11">
        <v>83530</v>
      </c>
      <c r="E71" s="66">
        <f>IF(C71=0,0,D71/C71*100)</f>
        <v>65.359937402190923</v>
      </c>
      <c r="F71" s="12">
        <f>D71-C71</f>
        <v>-44270</v>
      </c>
      <c r="G71" s="11">
        <v>119822.1</v>
      </c>
      <c r="H71" s="66">
        <f t="shared" si="17"/>
        <v>69.711680900267979</v>
      </c>
      <c r="I71" s="12">
        <f>D71-G71</f>
        <v>-36292.100000000006</v>
      </c>
    </row>
    <row r="72" spans="1:9" ht="23.25" x14ac:dyDescent="0.2">
      <c r="A72" s="10">
        <v>22012500</v>
      </c>
      <c r="B72" s="52" t="s">
        <v>44</v>
      </c>
      <c r="C72" s="11">
        <v>3196600</v>
      </c>
      <c r="D72" s="11">
        <v>3214098.77</v>
      </c>
      <c r="E72" s="66">
        <f t="shared" si="3"/>
        <v>100.54741819433148</v>
      </c>
      <c r="F72" s="12">
        <f t="shared" si="15"/>
        <v>17498.770000000019</v>
      </c>
      <c r="G72" s="11">
        <v>4195496.63</v>
      </c>
      <c r="H72" s="66">
        <f t="shared" si="17"/>
        <v>76.608302984145169</v>
      </c>
      <c r="I72" s="12">
        <f t="shared" si="16"/>
        <v>-981397.85999999987</v>
      </c>
    </row>
    <row r="73" spans="1:9" ht="23.25" x14ac:dyDescent="0.2">
      <c r="A73" s="10">
        <v>22012600</v>
      </c>
      <c r="B73" s="52" t="s">
        <v>95</v>
      </c>
      <c r="C73" s="11">
        <v>280600</v>
      </c>
      <c r="D73" s="11">
        <v>230199.3</v>
      </c>
      <c r="E73" s="66">
        <f>IF(C73=0,0,D73/C73*100)</f>
        <v>82.038239486813964</v>
      </c>
      <c r="F73" s="12">
        <f>D73-C73</f>
        <v>-50400.700000000012</v>
      </c>
      <c r="G73" s="11">
        <v>261362.04</v>
      </c>
      <c r="H73" s="66">
        <f t="shared" si="17"/>
        <v>88.076791870770506</v>
      </c>
      <c r="I73" s="12">
        <f>D73-G73</f>
        <v>-31162.74000000002</v>
      </c>
    </row>
    <row r="74" spans="1:9" ht="93" x14ac:dyDescent="0.2">
      <c r="A74" s="10">
        <v>22012900</v>
      </c>
      <c r="B74" s="52" t="s">
        <v>99</v>
      </c>
      <c r="C74" s="11">
        <v>20600</v>
      </c>
      <c r="D74" s="11">
        <v>32130</v>
      </c>
      <c r="E74" s="66">
        <f>IF(C74=0,0,D74/C74*100)</f>
        <v>155.97087378640776</v>
      </c>
      <c r="F74" s="12">
        <f>D74-C74</f>
        <v>11530</v>
      </c>
      <c r="G74" s="11">
        <v>23540</v>
      </c>
      <c r="H74" s="66">
        <f t="shared" si="17"/>
        <v>136.4910790144435</v>
      </c>
      <c r="I74" s="12">
        <f>D74-G74</f>
        <v>8590</v>
      </c>
    </row>
    <row r="75" spans="1:9" ht="46.5" x14ac:dyDescent="0.2">
      <c r="A75" s="8">
        <v>22080000</v>
      </c>
      <c r="B75" s="31" t="s">
        <v>45</v>
      </c>
      <c r="C75" s="9">
        <f>C76</f>
        <v>96100</v>
      </c>
      <c r="D75" s="9">
        <f>D76</f>
        <v>125631.09</v>
      </c>
      <c r="E75" s="68">
        <f t="shared" si="3"/>
        <v>130.72954214360041</v>
      </c>
      <c r="F75" s="9">
        <f t="shared" si="15"/>
        <v>29531.089999999997</v>
      </c>
      <c r="G75" s="9">
        <f>G76</f>
        <v>93297.69</v>
      </c>
      <c r="H75" s="68">
        <f t="shared" si="17"/>
        <v>134.65616351273005</v>
      </c>
      <c r="I75" s="9">
        <f t="shared" si="16"/>
        <v>32333.399999999994</v>
      </c>
    </row>
    <row r="76" spans="1:9" ht="46.5" x14ac:dyDescent="0.2">
      <c r="A76" s="10">
        <v>22080400</v>
      </c>
      <c r="B76" s="32" t="s">
        <v>46</v>
      </c>
      <c r="C76" s="11">
        <v>96100</v>
      </c>
      <c r="D76" s="11">
        <v>125631.09</v>
      </c>
      <c r="E76" s="66">
        <f t="shared" si="3"/>
        <v>130.72954214360041</v>
      </c>
      <c r="F76" s="12">
        <f t="shared" si="15"/>
        <v>29531.089999999997</v>
      </c>
      <c r="G76" s="11">
        <v>93297.69</v>
      </c>
      <c r="H76" s="66">
        <f t="shared" si="17"/>
        <v>134.65616351273005</v>
      </c>
      <c r="I76" s="12">
        <f t="shared" si="16"/>
        <v>32333.399999999994</v>
      </c>
    </row>
    <row r="77" spans="1:9" ht="23.25" x14ac:dyDescent="0.2">
      <c r="A77" s="8">
        <v>22090000</v>
      </c>
      <c r="B77" s="31" t="s">
        <v>47</v>
      </c>
      <c r="C77" s="9">
        <f>SUM(C78:C79)</f>
        <v>217100</v>
      </c>
      <c r="D77" s="9">
        <f>SUM(D78:D79)</f>
        <v>98375.5</v>
      </c>
      <c r="E77" s="68">
        <f t="shared" si="3"/>
        <v>45.31345002303086</v>
      </c>
      <c r="F77" s="9">
        <f t="shared" si="15"/>
        <v>-118724.5</v>
      </c>
      <c r="G77" s="9">
        <f>SUM(G78:G79)</f>
        <v>218672.63</v>
      </c>
      <c r="H77" s="68">
        <f t="shared" si="17"/>
        <v>44.987568860355317</v>
      </c>
      <c r="I77" s="9">
        <f t="shared" si="16"/>
        <v>-120297.13</v>
      </c>
    </row>
    <row r="78" spans="1:9" ht="46.5" x14ac:dyDescent="0.2">
      <c r="A78" s="10">
        <v>22090100</v>
      </c>
      <c r="B78" s="32" t="s">
        <v>82</v>
      </c>
      <c r="C78" s="11">
        <v>211500</v>
      </c>
      <c r="D78" s="11">
        <v>93989.5</v>
      </c>
      <c r="E78" s="66">
        <f t="shared" si="3"/>
        <v>44.439479905437352</v>
      </c>
      <c r="F78" s="12">
        <f t="shared" si="15"/>
        <v>-117510.5</v>
      </c>
      <c r="G78" s="11">
        <v>213232.63</v>
      </c>
      <c r="H78" s="66">
        <f t="shared" si="17"/>
        <v>44.078385188983503</v>
      </c>
      <c r="I78" s="12">
        <f t="shared" si="16"/>
        <v>-119243.13</v>
      </c>
    </row>
    <row r="79" spans="1:9" ht="46.5" x14ac:dyDescent="0.2">
      <c r="A79" s="10">
        <v>22090400</v>
      </c>
      <c r="B79" s="32" t="s">
        <v>80</v>
      </c>
      <c r="C79" s="11">
        <v>5600</v>
      </c>
      <c r="D79" s="11">
        <v>4386</v>
      </c>
      <c r="E79" s="66">
        <f t="shared" si="3"/>
        <v>78.321428571428569</v>
      </c>
      <c r="F79" s="12">
        <f t="shared" si="15"/>
        <v>-1214</v>
      </c>
      <c r="G79" s="11">
        <v>5440</v>
      </c>
      <c r="H79" s="66">
        <f t="shared" si="17"/>
        <v>80.625</v>
      </c>
      <c r="I79" s="12">
        <f t="shared" si="16"/>
        <v>-1054</v>
      </c>
    </row>
    <row r="80" spans="1:9" ht="22.5" x14ac:dyDescent="0.2">
      <c r="A80" s="6">
        <v>24000000</v>
      </c>
      <c r="B80" s="30" t="s">
        <v>48</v>
      </c>
      <c r="C80" s="7">
        <f>C81</f>
        <v>300800</v>
      </c>
      <c r="D80" s="7">
        <f>D81</f>
        <v>781251.76</v>
      </c>
      <c r="E80" s="67">
        <f t="shared" si="3"/>
        <v>259.72465425531914</v>
      </c>
      <c r="F80" s="7">
        <f t="shared" si="15"/>
        <v>480451.76</v>
      </c>
      <c r="G80" s="7">
        <f>G81</f>
        <v>32568.7</v>
      </c>
      <c r="H80" s="67">
        <f t="shared" si="17"/>
        <v>2398.7809154187917</v>
      </c>
      <c r="I80" s="7">
        <f t="shared" si="16"/>
        <v>748683.06</v>
      </c>
    </row>
    <row r="81" spans="1:9" ht="23.25" x14ac:dyDescent="0.2">
      <c r="A81" s="8">
        <v>24060000</v>
      </c>
      <c r="B81" s="31" t="s">
        <v>40</v>
      </c>
      <c r="C81" s="9">
        <f>SUM(C82:C83)</f>
        <v>300800</v>
      </c>
      <c r="D81" s="9">
        <f>SUM(D82:D83)</f>
        <v>781251.76</v>
      </c>
      <c r="E81" s="68">
        <f t="shared" si="3"/>
        <v>259.72465425531914</v>
      </c>
      <c r="F81" s="9">
        <f t="shared" si="15"/>
        <v>480451.76</v>
      </c>
      <c r="G81" s="9">
        <f>SUM(G82:G83)</f>
        <v>32568.7</v>
      </c>
      <c r="H81" s="68">
        <f t="shared" si="17"/>
        <v>2398.7809154187917</v>
      </c>
      <c r="I81" s="9">
        <f t="shared" si="16"/>
        <v>748683.06</v>
      </c>
    </row>
    <row r="82" spans="1:9" ht="23.25" x14ac:dyDescent="0.2">
      <c r="A82" s="10">
        <v>24060300</v>
      </c>
      <c r="B82" s="32" t="s">
        <v>40</v>
      </c>
      <c r="C82" s="11">
        <v>300800</v>
      </c>
      <c r="D82" s="11">
        <v>781251.76</v>
      </c>
      <c r="E82" s="66">
        <f t="shared" si="3"/>
        <v>259.72465425531914</v>
      </c>
      <c r="F82" s="12">
        <f t="shared" ref="F82:F97" si="27">D82-C82</f>
        <v>480451.76</v>
      </c>
      <c r="G82" s="11">
        <v>26024.84</v>
      </c>
      <c r="H82" s="66">
        <f t="shared" si="17"/>
        <v>3001.9464480857519</v>
      </c>
      <c r="I82" s="12">
        <f>D82-G82</f>
        <v>755226.92</v>
      </c>
    </row>
    <row r="83" spans="1:9" ht="116.25" x14ac:dyDescent="0.2">
      <c r="A83" s="10">
        <v>24062200</v>
      </c>
      <c r="B83" s="32" t="s">
        <v>130</v>
      </c>
      <c r="C83" s="11">
        <v>0</v>
      </c>
      <c r="D83" s="11">
        <v>0</v>
      </c>
      <c r="E83" s="66">
        <f t="shared" ref="E83" si="28">IF(C83=0,0,D83/C83*100)</f>
        <v>0</v>
      </c>
      <c r="F83" s="12">
        <f t="shared" ref="F83" si="29">D83-C83</f>
        <v>0</v>
      </c>
      <c r="G83" s="11">
        <v>6543.86</v>
      </c>
      <c r="H83" s="66">
        <f t="shared" ref="H83" si="30">IF(G83&lt;0,0,IF(D83&lt;0,0,IF(G83=0,0,(IF(D83=0,0,(D83/G83)*100)))))</f>
        <v>0</v>
      </c>
      <c r="I83" s="12">
        <f>D83-G83</f>
        <v>-6543.86</v>
      </c>
    </row>
    <row r="84" spans="1:9" ht="22.5" x14ac:dyDescent="0.3">
      <c r="A84" s="54">
        <v>30000000</v>
      </c>
      <c r="B84" s="54" t="s">
        <v>67</v>
      </c>
      <c r="C84" s="55">
        <f t="shared" ref="C84:D86" si="31">C85</f>
        <v>0</v>
      </c>
      <c r="D84" s="55">
        <f t="shared" si="31"/>
        <v>5000</v>
      </c>
      <c r="E84" s="65">
        <f>IF(C84=0,0,D84/C84*100)</f>
        <v>0</v>
      </c>
      <c r="F84" s="5">
        <f t="shared" si="27"/>
        <v>5000</v>
      </c>
      <c r="G84" s="55">
        <f>G85</f>
        <v>0</v>
      </c>
      <c r="H84" s="65">
        <f t="shared" si="17"/>
        <v>0</v>
      </c>
      <c r="I84" s="5">
        <f>G84-F84</f>
        <v>-5000</v>
      </c>
    </row>
    <row r="85" spans="1:9" ht="22.5" x14ac:dyDescent="0.3">
      <c r="A85" s="56">
        <v>31000000</v>
      </c>
      <c r="B85" s="57" t="s">
        <v>81</v>
      </c>
      <c r="C85" s="58">
        <f t="shared" si="31"/>
        <v>0</v>
      </c>
      <c r="D85" s="58">
        <f t="shared" si="31"/>
        <v>5000</v>
      </c>
      <c r="E85" s="67">
        <f>IF(C85=0,0,D85/C85*100)</f>
        <v>0</v>
      </c>
      <c r="F85" s="7">
        <f t="shared" si="27"/>
        <v>5000</v>
      </c>
      <c r="G85" s="58">
        <f>G86</f>
        <v>0</v>
      </c>
      <c r="H85" s="67">
        <f t="shared" si="17"/>
        <v>0</v>
      </c>
      <c r="I85" s="7">
        <f>G85-F85</f>
        <v>-5000</v>
      </c>
    </row>
    <row r="86" spans="1:9" ht="60.75" x14ac:dyDescent="0.3">
      <c r="A86" s="59">
        <v>31010000</v>
      </c>
      <c r="B86" s="60" t="s">
        <v>101</v>
      </c>
      <c r="C86" s="61">
        <f t="shared" si="31"/>
        <v>0</v>
      </c>
      <c r="D86" s="61">
        <f t="shared" si="31"/>
        <v>5000</v>
      </c>
      <c r="E86" s="68">
        <f>IF(C86=0,0,D86/C86*100)</f>
        <v>0</v>
      </c>
      <c r="F86" s="9">
        <f t="shared" si="27"/>
        <v>5000</v>
      </c>
      <c r="G86" s="61">
        <f>G87</f>
        <v>0</v>
      </c>
      <c r="H86" s="68">
        <f t="shared" si="17"/>
        <v>0</v>
      </c>
      <c r="I86" s="9">
        <f>G86-F86</f>
        <v>-5000</v>
      </c>
    </row>
    <row r="87" spans="1:9" ht="60.75" x14ac:dyDescent="0.3">
      <c r="A87" s="62">
        <v>31010200</v>
      </c>
      <c r="B87" s="63" t="s">
        <v>102</v>
      </c>
      <c r="C87" s="64">
        <v>0</v>
      </c>
      <c r="D87" s="11">
        <v>5000</v>
      </c>
      <c r="E87" s="66">
        <f>IF(C87=0,0,D87/C87*100)</f>
        <v>0</v>
      </c>
      <c r="F87" s="12">
        <f t="shared" si="27"/>
        <v>5000</v>
      </c>
      <c r="G87" s="11">
        <v>0</v>
      </c>
      <c r="H87" s="66">
        <f t="shared" si="17"/>
        <v>0</v>
      </c>
      <c r="I87" s="12">
        <f>G87-F87</f>
        <v>-5000</v>
      </c>
    </row>
    <row r="88" spans="1:9" ht="22.5" x14ac:dyDescent="0.2">
      <c r="A88" s="4">
        <v>40000000</v>
      </c>
      <c r="B88" s="29" t="s">
        <v>49</v>
      </c>
      <c r="C88" s="5">
        <f>C89</f>
        <v>151643413.31</v>
      </c>
      <c r="D88" s="5">
        <f>D89</f>
        <v>142616763.31</v>
      </c>
      <c r="E88" s="65">
        <f t="shared" si="3"/>
        <v>94.047449999330283</v>
      </c>
      <c r="F88" s="5">
        <f t="shared" si="27"/>
        <v>-9026650</v>
      </c>
      <c r="G88" s="5">
        <f>G89</f>
        <v>161721695.09</v>
      </c>
      <c r="H88" s="65">
        <f t="shared" si="17"/>
        <v>88.18653751472992</v>
      </c>
      <c r="I88" s="5">
        <f t="shared" ref="I88:I97" si="32">D88-G88</f>
        <v>-19104931.780000001</v>
      </c>
    </row>
    <row r="89" spans="1:9" ht="22.5" x14ac:dyDescent="0.2">
      <c r="A89" s="6">
        <v>41000000</v>
      </c>
      <c r="B89" s="30" t="s">
        <v>50</v>
      </c>
      <c r="C89" s="7">
        <f>C90+C92+C98+C100</f>
        <v>151643413.31</v>
      </c>
      <c r="D89" s="7">
        <f>D90+D92+D98+D100</f>
        <v>142616763.31</v>
      </c>
      <c r="E89" s="67">
        <f t="shared" si="3"/>
        <v>94.047449999330283</v>
      </c>
      <c r="F89" s="7">
        <f t="shared" si="27"/>
        <v>-9026650</v>
      </c>
      <c r="G89" s="7">
        <f>G90+G92+G98+G100</f>
        <v>161721695.09</v>
      </c>
      <c r="H89" s="67">
        <f t="shared" si="17"/>
        <v>88.18653751472992</v>
      </c>
      <c r="I89" s="7">
        <f t="shared" si="32"/>
        <v>-19104931.780000001</v>
      </c>
    </row>
    <row r="90" spans="1:9" ht="23.25" x14ac:dyDescent="0.2">
      <c r="A90" s="8">
        <v>41020000</v>
      </c>
      <c r="B90" s="31" t="s">
        <v>51</v>
      </c>
      <c r="C90" s="9">
        <f>SUM(C91:C91)</f>
        <v>6715800</v>
      </c>
      <c r="D90" s="9">
        <f>SUM(D91:D91)</f>
        <v>6715800</v>
      </c>
      <c r="E90" s="68">
        <f t="shared" si="3"/>
        <v>100</v>
      </c>
      <c r="F90" s="9">
        <f t="shared" si="27"/>
        <v>0</v>
      </c>
      <c r="G90" s="9">
        <f>SUM(G91:G91)</f>
        <v>6700500</v>
      </c>
      <c r="H90" s="68">
        <f t="shared" si="17"/>
        <v>100.22834116856951</v>
      </c>
      <c r="I90" s="9">
        <f t="shared" si="32"/>
        <v>15300</v>
      </c>
    </row>
    <row r="91" spans="1:9" ht="23.25" x14ac:dyDescent="0.2">
      <c r="A91" s="10">
        <v>41020100</v>
      </c>
      <c r="B91" s="32" t="s">
        <v>52</v>
      </c>
      <c r="C91" s="11">
        <v>6715800</v>
      </c>
      <c r="D91" s="11">
        <v>6715800</v>
      </c>
      <c r="E91" s="66">
        <f t="shared" si="3"/>
        <v>100</v>
      </c>
      <c r="F91" s="12">
        <f t="shared" si="27"/>
        <v>0</v>
      </c>
      <c r="G91" s="11">
        <v>6700500</v>
      </c>
      <c r="H91" s="66">
        <f t="shared" si="17"/>
        <v>100.22834116856951</v>
      </c>
      <c r="I91" s="12">
        <f t="shared" si="32"/>
        <v>15300</v>
      </c>
    </row>
    <row r="92" spans="1:9" ht="23.25" x14ac:dyDescent="0.2">
      <c r="A92" s="8">
        <v>41030000</v>
      </c>
      <c r="B92" s="31" t="s">
        <v>53</v>
      </c>
      <c r="C92" s="9">
        <f>SUM(C93:C97)</f>
        <v>90424959</v>
      </c>
      <c r="D92" s="9">
        <f>SUM(D93:D97)</f>
        <v>90424959</v>
      </c>
      <c r="E92" s="68">
        <f t="shared" ref="E92:E100" si="33">IF(C92=0,0,D92/C92*100)</f>
        <v>100</v>
      </c>
      <c r="F92" s="9">
        <f t="shared" si="27"/>
        <v>0</v>
      </c>
      <c r="G92" s="9">
        <f>SUM(G93:G97)</f>
        <v>83020800</v>
      </c>
      <c r="H92" s="68">
        <f t="shared" si="17"/>
        <v>108.91843851179463</v>
      </c>
      <c r="I92" s="9">
        <f t="shared" si="32"/>
        <v>7404159</v>
      </c>
    </row>
    <row r="93" spans="1:9" ht="46.5" x14ac:dyDescent="0.2">
      <c r="A93" s="10">
        <v>41031100</v>
      </c>
      <c r="B93" s="32" t="s">
        <v>142</v>
      </c>
      <c r="C93" s="11"/>
      <c r="D93" s="11"/>
      <c r="E93" s="66">
        <f t="shared" si="33"/>
        <v>0</v>
      </c>
      <c r="F93" s="12">
        <f t="shared" si="27"/>
        <v>0</v>
      </c>
      <c r="G93" s="11"/>
      <c r="H93" s="66">
        <f t="shared" si="17"/>
        <v>0</v>
      </c>
      <c r="I93" s="12">
        <f t="shared" si="32"/>
        <v>0</v>
      </c>
    </row>
    <row r="94" spans="1:9" ht="46.5" x14ac:dyDescent="0.2">
      <c r="A94" s="10">
        <v>41033200</v>
      </c>
      <c r="B94" s="32" t="s">
        <v>131</v>
      </c>
      <c r="C94" s="11">
        <v>0</v>
      </c>
      <c r="D94" s="11">
        <v>0</v>
      </c>
      <c r="E94" s="66">
        <f t="shared" ref="E94" si="34">IF(C94=0,0,D94/C94*100)</f>
        <v>0</v>
      </c>
      <c r="F94" s="12">
        <f t="shared" ref="F94" si="35">D94-C94</f>
        <v>0</v>
      </c>
      <c r="G94" s="11">
        <v>1392000</v>
      </c>
      <c r="H94" s="66">
        <f t="shared" ref="H94" si="36">IF(G94&lt;0,0,IF(D94&lt;0,0,IF(G94=0,0,(IF(D94=0,0,(D94/G94)*100)))))</f>
        <v>0</v>
      </c>
      <c r="I94" s="12">
        <f t="shared" ref="I94" si="37">D94-G94</f>
        <v>-1392000</v>
      </c>
    </row>
    <row r="95" spans="1:9" ht="23.25" x14ac:dyDescent="0.2">
      <c r="A95" s="10">
        <v>41033900</v>
      </c>
      <c r="B95" s="32" t="s">
        <v>54</v>
      </c>
      <c r="C95" s="11">
        <v>76358500</v>
      </c>
      <c r="D95" s="11">
        <v>76358500</v>
      </c>
      <c r="E95" s="66">
        <f t="shared" si="33"/>
        <v>100</v>
      </c>
      <c r="F95" s="12">
        <f t="shared" si="27"/>
        <v>0</v>
      </c>
      <c r="G95" s="11">
        <v>60602600</v>
      </c>
      <c r="H95" s="66">
        <f t="shared" si="17"/>
        <v>125.998719526885</v>
      </c>
      <c r="I95" s="12">
        <f t="shared" si="32"/>
        <v>15755900</v>
      </c>
    </row>
    <row r="96" spans="1:9" ht="23.25" x14ac:dyDescent="0.2">
      <c r="A96" s="10">
        <v>41034200</v>
      </c>
      <c r="B96" s="32" t="s">
        <v>55</v>
      </c>
      <c r="C96" s="11">
        <v>7819400</v>
      </c>
      <c r="D96" s="11">
        <v>7819400</v>
      </c>
      <c r="E96" s="66">
        <f t="shared" si="33"/>
        <v>100</v>
      </c>
      <c r="F96" s="12">
        <f t="shared" si="27"/>
        <v>0</v>
      </c>
      <c r="G96" s="11">
        <v>21026200</v>
      </c>
      <c r="H96" s="66">
        <f t="shared" si="17"/>
        <v>37.188840589359941</v>
      </c>
      <c r="I96" s="12">
        <f t="shared" si="32"/>
        <v>-13206800</v>
      </c>
    </row>
    <row r="97" spans="1:9" ht="46.5" x14ac:dyDescent="0.2">
      <c r="A97" s="10">
        <v>41034500</v>
      </c>
      <c r="B97" s="32" t="s">
        <v>139</v>
      </c>
      <c r="C97" s="11">
        <v>6247059</v>
      </c>
      <c r="D97" s="11">
        <v>6247059</v>
      </c>
      <c r="E97" s="66">
        <f t="shared" si="33"/>
        <v>100</v>
      </c>
      <c r="F97" s="12">
        <f t="shared" si="27"/>
        <v>0</v>
      </c>
      <c r="G97" s="11">
        <v>0</v>
      </c>
      <c r="H97" s="66">
        <f t="shared" si="17"/>
        <v>0</v>
      </c>
      <c r="I97" s="12">
        <f t="shared" si="32"/>
        <v>6247059</v>
      </c>
    </row>
    <row r="98" spans="1:9" ht="23.25" x14ac:dyDescent="0.2">
      <c r="A98" s="8">
        <v>41040000</v>
      </c>
      <c r="B98" s="31" t="s">
        <v>122</v>
      </c>
      <c r="C98" s="9">
        <f>SUM(C99:C99)</f>
        <v>4497570</v>
      </c>
      <c r="D98" s="9">
        <f>SUM(D99:D99)</f>
        <v>4497570</v>
      </c>
      <c r="E98" s="68">
        <f t="shared" si="33"/>
        <v>100</v>
      </c>
      <c r="F98" s="9">
        <f>D98-C98</f>
        <v>0</v>
      </c>
      <c r="G98" s="9">
        <f>SUM(G99:G99)</f>
        <v>4493844</v>
      </c>
      <c r="H98" s="68">
        <f>IF(G98&lt;0,0,IF(D98&lt;0,0,IF(G98=0,0,(IF(D98=0,0,(D98/G98)*100)))))</f>
        <v>100.08291342556616</v>
      </c>
      <c r="I98" s="9">
        <f>D98-G98</f>
        <v>3726</v>
      </c>
    </row>
    <row r="99" spans="1:9" ht="46.5" x14ac:dyDescent="0.2">
      <c r="A99" s="10">
        <v>41040200</v>
      </c>
      <c r="B99" s="32" t="s">
        <v>123</v>
      </c>
      <c r="C99" s="11">
        <v>4497570</v>
      </c>
      <c r="D99" s="11">
        <v>4497570</v>
      </c>
      <c r="E99" s="66">
        <f t="shared" si="33"/>
        <v>100</v>
      </c>
      <c r="F99" s="12">
        <f>D99-C99</f>
        <v>0</v>
      </c>
      <c r="G99" s="11">
        <v>4493844</v>
      </c>
      <c r="H99" s="66">
        <f>IF(G99&lt;0,0,IF(D99&lt;0,0,IF(G99=0,0,(IF(D99=0,0,(D99/G99)*100)))))</f>
        <v>100.08291342556616</v>
      </c>
      <c r="I99" s="12">
        <f>D99-G99</f>
        <v>3726</v>
      </c>
    </row>
    <row r="100" spans="1:9" ht="23.25" x14ac:dyDescent="0.2">
      <c r="A100" s="8">
        <v>41050000</v>
      </c>
      <c r="B100" s="31" t="s">
        <v>124</v>
      </c>
      <c r="C100" s="9">
        <f>SUM(C101:C118)</f>
        <v>50005084.310000002</v>
      </c>
      <c r="D100" s="9">
        <f>SUM(D101:D118)</f>
        <v>40978434.310000002</v>
      </c>
      <c r="E100" s="68">
        <f t="shared" si="33"/>
        <v>81.948535584820817</v>
      </c>
      <c r="F100" s="9">
        <f>D100-C100</f>
        <v>-9026650</v>
      </c>
      <c r="G100" s="9">
        <f>SUM(G101:G118)</f>
        <v>67506551.090000004</v>
      </c>
      <c r="H100" s="68">
        <f>IF(G100&lt;0,0,IF(D100&lt;0,0,IF(G100=0,0,(IF(D100=0,0,(D100/G100)*100)))))</f>
        <v>60.702900160559814</v>
      </c>
      <c r="I100" s="9">
        <f>D100-G100</f>
        <v>-26528116.780000001</v>
      </c>
    </row>
    <row r="101" spans="1:9" ht="116.25" x14ac:dyDescent="0.2">
      <c r="A101" s="10">
        <v>41050100</v>
      </c>
      <c r="B101" s="32" t="s">
        <v>115</v>
      </c>
      <c r="C101" s="11">
        <v>0</v>
      </c>
      <c r="D101" s="11">
        <v>0</v>
      </c>
      <c r="E101" s="66">
        <f t="shared" ref="E101:E117" si="38">IF(C101=0,0,D101/C101*100)</f>
        <v>0</v>
      </c>
      <c r="F101" s="12">
        <f t="shared" ref="F101:F117" si="39">D101-C101</f>
        <v>0</v>
      </c>
      <c r="G101" s="11">
        <v>20944113.940000001</v>
      </c>
      <c r="H101" s="66">
        <f t="shared" ref="H101:H116" si="40">IF(G101&lt;0,0,IF(D101&lt;0,0,IF(G101=0,0,(IF(D101=0,0,(D101/G101)*100)))))</f>
        <v>0</v>
      </c>
      <c r="I101" s="12">
        <f t="shared" ref="I101:I116" si="41">D101-G101</f>
        <v>-20944113.940000001</v>
      </c>
    </row>
    <row r="102" spans="1:9" ht="69.75" x14ac:dyDescent="0.2">
      <c r="A102" s="10">
        <v>41050200</v>
      </c>
      <c r="B102" s="32" t="s">
        <v>116</v>
      </c>
      <c r="C102" s="11">
        <v>0</v>
      </c>
      <c r="D102" s="11">
        <v>0</v>
      </c>
      <c r="E102" s="66">
        <f t="shared" si="38"/>
        <v>0</v>
      </c>
      <c r="F102" s="12">
        <f t="shared" si="39"/>
        <v>0</v>
      </c>
      <c r="G102" s="11">
        <v>6422.12</v>
      </c>
      <c r="H102" s="66">
        <f t="shared" si="40"/>
        <v>0</v>
      </c>
      <c r="I102" s="12">
        <f t="shared" si="41"/>
        <v>-6422.12</v>
      </c>
    </row>
    <row r="103" spans="1:9" ht="162.75" x14ac:dyDescent="0.2">
      <c r="A103" s="10">
        <v>41050300</v>
      </c>
      <c r="B103" s="32" t="s">
        <v>114</v>
      </c>
      <c r="C103" s="11">
        <v>0</v>
      </c>
      <c r="D103" s="11">
        <v>0</v>
      </c>
      <c r="E103" s="66">
        <f t="shared" si="38"/>
        <v>0</v>
      </c>
      <c r="F103" s="12">
        <f t="shared" si="39"/>
        <v>0</v>
      </c>
      <c r="G103" s="11">
        <v>39562312.100000001</v>
      </c>
      <c r="H103" s="66">
        <f t="shared" si="40"/>
        <v>0</v>
      </c>
      <c r="I103" s="12">
        <f t="shared" si="41"/>
        <v>-39562312.100000001</v>
      </c>
    </row>
    <row r="104" spans="1:9" ht="279" x14ac:dyDescent="0.2">
      <c r="A104" s="10">
        <v>41050600</v>
      </c>
      <c r="B104" s="32" t="s">
        <v>151</v>
      </c>
      <c r="C104" s="11">
        <v>987868.31</v>
      </c>
      <c r="D104" s="11">
        <v>987868.31</v>
      </c>
      <c r="E104" s="66"/>
      <c r="F104" s="12"/>
      <c r="G104" s="11"/>
      <c r="H104" s="66"/>
      <c r="I104" s="12"/>
    </row>
    <row r="105" spans="1:9" ht="139.5" x14ac:dyDescent="0.2">
      <c r="A105" s="10">
        <v>41050700</v>
      </c>
      <c r="B105" s="32" t="s">
        <v>117</v>
      </c>
      <c r="C105" s="11">
        <v>0</v>
      </c>
      <c r="D105" s="11">
        <v>0</v>
      </c>
      <c r="E105" s="66">
        <f t="shared" si="38"/>
        <v>0</v>
      </c>
      <c r="F105" s="12">
        <f t="shared" si="39"/>
        <v>0</v>
      </c>
      <c r="G105" s="11">
        <v>174915.93</v>
      </c>
      <c r="H105" s="66">
        <f t="shared" si="40"/>
        <v>0</v>
      </c>
      <c r="I105" s="12">
        <f t="shared" si="41"/>
        <v>-174915.93</v>
      </c>
    </row>
    <row r="106" spans="1:9" ht="93" x14ac:dyDescent="0.2">
      <c r="A106" s="10">
        <v>41050900</v>
      </c>
      <c r="B106" s="32" t="s">
        <v>143</v>
      </c>
      <c r="C106" s="11"/>
      <c r="D106" s="11"/>
      <c r="E106" s="66">
        <f t="shared" si="38"/>
        <v>0</v>
      </c>
      <c r="F106" s="12">
        <f t="shared" si="39"/>
        <v>0</v>
      </c>
      <c r="G106" s="11"/>
      <c r="H106" s="66">
        <f t="shared" si="40"/>
        <v>0</v>
      </c>
      <c r="I106" s="12">
        <f t="shared" si="41"/>
        <v>0</v>
      </c>
    </row>
    <row r="107" spans="1:9" ht="46.5" x14ac:dyDescent="0.2">
      <c r="A107" s="10">
        <v>41051000</v>
      </c>
      <c r="B107" s="32" t="s">
        <v>132</v>
      </c>
      <c r="C107" s="11">
        <v>2501940</v>
      </c>
      <c r="D107" s="11">
        <v>2501940</v>
      </c>
      <c r="E107" s="66">
        <f t="shared" ref="E107" si="42">IF(C107=0,0,D107/C107*100)</f>
        <v>100</v>
      </c>
      <c r="F107" s="12">
        <f t="shared" ref="F107" si="43">D107-C107</f>
        <v>0</v>
      </c>
      <c r="G107" s="11">
        <v>1458923</v>
      </c>
      <c r="H107" s="66">
        <f t="shared" ref="H107" si="44">IF(G107&lt;0,0,IF(D107&lt;0,0,IF(G107=0,0,(IF(D107=0,0,(D107/G107)*100)))))</f>
        <v>171.49225833028885</v>
      </c>
      <c r="I107" s="12">
        <f t="shared" ref="I107" si="45">D107-G107</f>
        <v>1043017</v>
      </c>
    </row>
    <row r="108" spans="1:9" ht="46.5" x14ac:dyDescent="0.2">
      <c r="A108" s="10">
        <v>41051100</v>
      </c>
      <c r="B108" s="32" t="s">
        <v>125</v>
      </c>
      <c r="C108" s="11">
        <v>1200000</v>
      </c>
      <c r="D108" s="11">
        <v>1200000</v>
      </c>
      <c r="E108" s="66">
        <f t="shared" si="38"/>
        <v>100</v>
      </c>
      <c r="F108" s="12">
        <f t="shared" si="39"/>
        <v>0</v>
      </c>
      <c r="G108" s="11">
        <v>150123</v>
      </c>
      <c r="H108" s="66">
        <f t="shared" si="40"/>
        <v>799.34453747926705</v>
      </c>
      <c r="I108" s="12">
        <f t="shared" si="41"/>
        <v>1049877</v>
      </c>
    </row>
    <row r="109" spans="1:9" ht="46.5" x14ac:dyDescent="0.2">
      <c r="A109" s="10">
        <v>41051200</v>
      </c>
      <c r="B109" s="32" t="s">
        <v>118</v>
      </c>
      <c r="C109" s="11">
        <v>1214201</v>
      </c>
      <c r="D109" s="11">
        <v>1214201</v>
      </c>
      <c r="E109" s="66">
        <f t="shared" si="38"/>
        <v>100</v>
      </c>
      <c r="F109" s="12">
        <f t="shared" si="39"/>
        <v>0</v>
      </c>
      <c r="G109" s="11">
        <v>928194</v>
      </c>
      <c r="H109" s="66">
        <f t="shared" si="40"/>
        <v>130.81327825863988</v>
      </c>
      <c r="I109" s="12">
        <f t="shared" si="41"/>
        <v>286007</v>
      </c>
    </row>
    <row r="110" spans="1:9" ht="46.5" x14ac:dyDescent="0.2">
      <c r="A110" s="10">
        <v>41051400</v>
      </c>
      <c r="B110" s="32" t="s">
        <v>126</v>
      </c>
      <c r="C110" s="11">
        <v>1182790</v>
      </c>
      <c r="D110" s="11">
        <v>1182790</v>
      </c>
      <c r="E110" s="66">
        <f t="shared" si="38"/>
        <v>100</v>
      </c>
      <c r="F110" s="12">
        <f t="shared" si="39"/>
        <v>0</v>
      </c>
      <c r="G110" s="11">
        <v>1229127</v>
      </c>
      <c r="H110" s="66">
        <f t="shared" si="40"/>
        <v>96.230088509974962</v>
      </c>
      <c r="I110" s="12">
        <f t="shared" si="41"/>
        <v>-46337</v>
      </c>
    </row>
    <row r="111" spans="1:9" ht="46.5" x14ac:dyDescent="0.2">
      <c r="A111" s="10">
        <v>41051500</v>
      </c>
      <c r="B111" s="32" t="s">
        <v>119</v>
      </c>
      <c r="C111" s="11">
        <v>217200</v>
      </c>
      <c r="D111" s="11">
        <v>217200</v>
      </c>
      <c r="E111" s="66">
        <f t="shared" si="38"/>
        <v>100</v>
      </c>
      <c r="F111" s="12">
        <f t="shared" si="39"/>
        <v>0</v>
      </c>
      <c r="G111" s="11">
        <v>667990</v>
      </c>
      <c r="H111" s="66">
        <f t="shared" si="40"/>
        <v>32.515456818215846</v>
      </c>
      <c r="I111" s="12">
        <f t="shared" si="41"/>
        <v>-450790</v>
      </c>
    </row>
    <row r="112" spans="1:9" ht="46.5" x14ac:dyDescent="0.2">
      <c r="A112" s="10">
        <v>41051600</v>
      </c>
      <c r="B112" s="32" t="s">
        <v>146</v>
      </c>
      <c r="C112" s="11">
        <v>42500</v>
      </c>
      <c r="D112" s="11">
        <v>42500</v>
      </c>
      <c r="E112" s="66">
        <f t="shared" ref="E112:E113" si="46">IF(C112=0,0,D112/C112*100)</f>
        <v>100</v>
      </c>
      <c r="F112" s="12">
        <f t="shared" ref="F112:F113" si="47">D112-C112</f>
        <v>0</v>
      </c>
      <c r="G112" s="11">
        <v>0</v>
      </c>
      <c r="H112" s="66">
        <f t="shared" ref="H112:H113" si="48">IF(G112&lt;0,0,IF(D112&lt;0,0,IF(G112=0,0,(IF(D112=0,0,(D112/G112)*100)))))</f>
        <v>0</v>
      </c>
      <c r="I112" s="12">
        <f t="shared" ref="I112:I113" si="49">D112-G112</f>
        <v>42500</v>
      </c>
    </row>
    <row r="113" spans="1:9" ht="46.5" x14ac:dyDescent="0.2">
      <c r="A113" s="10">
        <v>41051800</v>
      </c>
      <c r="B113" s="32" t="s">
        <v>152</v>
      </c>
      <c r="C113" s="11">
        <v>26650</v>
      </c>
      <c r="D113" s="11">
        <v>0</v>
      </c>
      <c r="E113" s="66">
        <f t="shared" si="46"/>
        <v>0</v>
      </c>
      <c r="F113" s="12">
        <f t="shared" si="47"/>
        <v>-26650</v>
      </c>
      <c r="G113" s="11">
        <v>0</v>
      </c>
      <c r="H113" s="66">
        <f t="shared" si="48"/>
        <v>0</v>
      </c>
      <c r="I113" s="12">
        <f t="shared" si="49"/>
        <v>0</v>
      </c>
    </row>
    <row r="114" spans="1:9" ht="46.5" x14ac:dyDescent="0.2">
      <c r="A114" s="10">
        <v>41052000</v>
      </c>
      <c r="B114" s="32" t="s">
        <v>120</v>
      </c>
      <c r="C114" s="11">
        <v>0</v>
      </c>
      <c r="D114" s="11">
        <v>0</v>
      </c>
      <c r="E114" s="66">
        <f t="shared" si="38"/>
        <v>0</v>
      </c>
      <c r="F114" s="12">
        <f t="shared" si="39"/>
        <v>0</v>
      </c>
      <c r="G114" s="11">
        <v>139500</v>
      </c>
      <c r="H114" s="66">
        <f t="shared" si="40"/>
        <v>0</v>
      </c>
      <c r="I114" s="12">
        <f t="shared" si="41"/>
        <v>-139500</v>
      </c>
    </row>
    <row r="115" spans="1:9" ht="46.5" x14ac:dyDescent="0.2">
      <c r="A115" s="10">
        <v>41053000</v>
      </c>
      <c r="B115" s="32" t="s">
        <v>153</v>
      </c>
      <c r="C115" s="11">
        <v>267649</v>
      </c>
      <c r="D115" s="11">
        <v>267649</v>
      </c>
      <c r="E115" s="66">
        <f t="shared" ref="E115" si="50">IF(C115=0,0,D115/C115*100)</f>
        <v>100</v>
      </c>
      <c r="F115" s="12">
        <f t="shared" ref="F115" si="51">D115-C115</f>
        <v>0</v>
      </c>
      <c r="G115" s="11">
        <v>0</v>
      </c>
      <c r="H115" s="66">
        <f t="shared" ref="H115" si="52">IF(G115&lt;0,0,IF(D115&lt;0,0,IF(G115=0,0,(IF(D115=0,0,(D115/G115)*100)))))</f>
        <v>0</v>
      </c>
      <c r="I115" s="12">
        <f t="shared" ref="I115" si="53">D115-G115</f>
        <v>267649</v>
      </c>
    </row>
    <row r="116" spans="1:9" ht="23.25" x14ac:dyDescent="0.2">
      <c r="A116" s="10">
        <v>41053900</v>
      </c>
      <c r="B116" s="32" t="s">
        <v>121</v>
      </c>
      <c r="C116" s="11">
        <v>41133336</v>
      </c>
      <c r="D116" s="11">
        <v>32133336</v>
      </c>
      <c r="E116" s="66">
        <f t="shared" si="38"/>
        <v>78.119936588658888</v>
      </c>
      <c r="F116" s="12">
        <f t="shared" si="39"/>
        <v>-9000000</v>
      </c>
      <c r="G116" s="11">
        <v>1865000</v>
      </c>
      <c r="H116" s="66">
        <f t="shared" si="40"/>
        <v>1722.9670777479892</v>
      </c>
      <c r="I116" s="12">
        <f t="shared" si="41"/>
        <v>30268336</v>
      </c>
    </row>
    <row r="117" spans="1:9" ht="46.5" x14ac:dyDescent="0.2">
      <c r="A117" s="10">
        <v>41054300</v>
      </c>
      <c r="B117" s="32" t="s">
        <v>140</v>
      </c>
      <c r="C117" s="11">
        <v>0</v>
      </c>
      <c r="D117" s="11">
        <v>0</v>
      </c>
      <c r="E117" s="66">
        <f t="shared" si="38"/>
        <v>0</v>
      </c>
      <c r="F117" s="12">
        <f t="shared" si="39"/>
        <v>0</v>
      </c>
      <c r="G117" s="11">
        <v>379930</v>
      </c>
      <c r="H117" s="66">
        <f t="shared" ref="H117" si="54">IF(G117&lt;0,0,IF(D117&lt;0,0,IF(G117=0,0,(IF(D117=0,0,(D117/G117)*100)))))</f>
        <v>0</v>
      </c>
      <c r="I117" s="12">
        <f t="shared" ref="I117" si="55">D117-G117</f>
        <v>-379930</v>
      </c>
    </row>
    <row r="118" spans="1:9" ht="46.5" x14ac:dyDescent="0.2">
      <c r="A118" s="10">
        <v>41055000</v>
      </c>
      <c r="B118" s="32" t="s">
        <v>155</v>
      </c>
      <c r="C118" s="11">
        <v>1230950</v>
      </c>
      <c r="D118" s="11">
        <v>1230950</v>
      </c>
      <c r="E118" s="66">
        <f t="shared" ref="E118" si="56">IF(C118=0,0,D118/C118*100)</f>
        <v>100</v>
      </c>
      <c r="F118" s="12">
        <f t="shared" ref="F118" si="57">D118-C118</f>
        <v>0</v>
      </c>
      <c r="G118" s="11">
        <v>0</v>
      </c>
      <c r="H118" s="66">
        <f t="shared" ref="H118" si="58">IF(G118&lt;0,0,IF(D118&lt;0,0,IF(G118=0,0,(IF(D118=0,0,(D118/G118)*100)))))</f>
        <v>0</v>
      </c>
      <c r="I118" s="12">
        <f t="shared" ref="I118" si="59">D118-G118</f>
        <v>1230950</v>
      </c>
    </row>
    <row r="119" spans="1:9" ht="23.25" x14ac:dyDescent="0.2">
      <c r="A119" s="86" t="s">
        <v>61</v>
      </c>
      <c r="B119" s="87"/>
      <c r="C119" s="77">
        <f>C7+C59+C84</f>
        <v>204074400</v>
      </c>
      <c r="D119" s="77">
        <f>D7+D59+D84</f>
        <v>203333383.76999995</v>
      </c>
      <c r="E119" s="76">
        <f>IF(C119=0,0,D119/C119*100)</f>
        <v>99.636889178652467</v>
      </c>
      <c r="F119" s="77">
        <f>F7+F59+F84</f>
        <v>-741016.23000004049</v>
      </c>
      <c r="G119" s="77">
        <f>G7+G59+G84</f>
        <v>201850117.13</v>
      </c>
      <c r="H119" s="76">
        <f t="shared" si="17"/>
        <v>100.73483565979042</v>
      </c>
      <c r="I119" s="77">
        <f>D119-G119</f>
        <v>1483266.6399999559</v>
      </c>
    </row>
    <row r="120" spans="1:9" ht="23.25" x14ac:dyDescent="0.2">
      <c r="A120" s="86" t="s">
        <v>75</v>
      </c>
      <c r="B120" s="87"/>
      <c r="C120" s="77">
        <f>C119+C88</f>
        <v>355717813.31</v>
      </c>
      <c r="D120" s="77">
        <f>D119+D88</f>
        <v>345950147.07999992</v>
      </c>
      <c r="E120" s="76">
        <f>IF(C120=0,0,D120/C120*100)</f>
        <v>97.254096965482091</v>
      </c>
      <c r="F120" s="77">
        <f>D120-C120</f>
        <v>-9767666.2300000787</v>
      </c>
      <c r="G120" s="77">
        <f>G119+G88</f>
        <v>363571812.22000003</v>
      </c>
      <c r="H120" s="76">
        <f t="shared" si="17"/>
        <v>95.15318169678757</v>
      </c>
      <c r="I120" s="77">
        <f>D120-G120</f>
        <v>-17621665.140000105</v>
      </c>
    </row>
    <row r="121" spans="1:9" ht="27" x14ac:dyDescent="0.2">
      <c r="A121" s="81" t="s">
        <v>74</v>
      </c>
      <c r="B121" s="81"/>
      <c r="C121" s="81"/>
      <c r="D121" s="81"/>
      <c r="E121" s="81"/>
      <c r="F121" s="81"/>
      <c r="G121" s="81"/>
      <c r="H121" s="81"/>
      <c r="I121" s="81"/>
    </row>
    <row r="122" spans="1:9" ht="22.5" x14ac:dyDescent="0.2">
      <c r="A122" s="4">
        <v>10000000</v>
      </c>
      <c r="B122" s="33" t="s">
        <v>1</v>
      </c>
      <c r="C122" s="13">
        <f>C123+C126</f>
        <v>113300</v>
      </c>
      <c r="D122" s="13">
        <f>D123+D126</f>
        <v>72077.17</v>
      </c>
      <c r="E122" s="65">
        <f t="shared" ref="E122:E139" si="60">IF(C122=0,0,D122/C122*100)</f>
        <v>63.616213592233009</v>
      </c>
      <c r="F122" s="13">
        <f t="shared" ref="F122:F139" si="61">D122-C122</f>
        <v>-41222.83</v>
      </c>
      <c r="G122" s="13">
        <f>G123+G126</f>
        <v>87070.92</v>
      </c>
      <c r="H122" s="65">
        <f t="shared" si="17"/>
        <v>82.779841995467606</v>
      </c>
      <c r="I122" s="13">
        <f t="shared" ref="I122:I139" si="62">D122-G122</f>
        <v>-14993.75</v>
      </c>
    </row>
    <row r="123" spans="1:9" ht="22.5" x14ac:dyDescent="0.2">
      <c r="A123" s="6">
        <v>12000000</v>
      </c>
      <c r="B123" s="34" t="s">
        <v>133</v>
      </c>
      <c r="C123" s="14">
        <f>C124</f>
        <v>0</v>
      </c>
      <c r="D123" s="14">
        <f>D124</f>
        <v>0</v>
      </c>
      <c r="E123" s="67">
        <f t="shared" ref="E123:E125" si="63">IF(C123=0,0,D123/C123*100)</f>
        <v>0</v>
      </c>
      <c r="F123" s="14">
        <f t="shared" ref="F123:F125" si="64">D123-C123</f>
        <v>0</v>
      </c>
      <c r="G123" s="14">
        <f>G124</f>
        <v>-3250</v>
      </c>
      <c r="H123" s="67">
        <f t="shared" ref="H123:H125" si="65">IF(G123&lt;0,0,IF(D123&lt;0,0,IF(G123=0,0,(IF(D123=0,0,(D123/G123)*100)))))</f>
        <v>0</v>
      </c>
      <c r="I123" s="14">
        <f t="shared" ref="I123:I125" si="66">D123-G123</f>
        <v>3250</v>
      </c>
    </row>
    <row r="124" spans="1:9" ht="23.25" x14ac:dyDescent="0.2">
      <c r="A124" s="8">
        <v>12020000</v>
      </c>
      <c r="B124" s="31" t="s">
        <v>134</v>
      </c>
      <c r="C124" s="9">
        <f>SUM(C125:C125)</f>
        <v>0</v>
      </c>
      <c r="D124" s="9">
        <f>SUM(D125:D125)</f>
        <v>0</v>
      </c>
      <c r="E124" s="68">
        <f t="shared" si="63"/>
        <v>0</v>
      </c>
      <c r="F124" s="9">
        <f t="shared" si="64"/>
        <v>0</v>
      </c>
      <c r="G124" s="9">
        <f>SUM(G125:G125)</f>
        <v>-3250</v>
      </c>
      <c r="H124" s="68">
        <f t="shared" si="65"/>
        <v>0</v>
      </c>
      <c r="I124" s="9">
        <f t="shared" si="66"/>
        <v>3250</v>
      </c>
    </row>
    <row r="125" spans="1:9" ht="46.5" x14ac:dyDescent="0.2">
      <c r="A125" s="10">
        <v>12020100</v>
      </c>
      <c r="B125" s="32" t="s">
        <v>135</v>
      </c>
      <c r="C125" s="11">
        <v>0</v>
      </c>
      <c r="D125" s="11">
        <v>0</v>
      </c>
      <c r="E125" s="66">
        <f t="shared" si="63"/>
        <v>0</v>
      </c>
      <c r="F125" s="12">
        <f t="shared" si="64"/>
        <v>0</v>
      </c>
      <c r="G125" s="11">
        <v>-3250</v>
      </c>
      <c r="H125" s="66">
        <f t="shared" si="65"/>
        <v>0</v>
      </c>
      <c r="I125" s="12">
        <f t="shared" si="66"/>
        <v>3250</v>
      </c>
    </row>
    <row r="126" spans="1:9" ht="22.5" x14ac:dyDescent="0.2">
      <c r="A126" s="6">
        <v>19000000</v>
      </c>
      <c r="B126" s="34" t="s">
        <v>32</v>
      </c>
      <c r="C126" s="14">
        <f>C127</f>
        <v>113300</v>
      </c>
      <c r="D126" s="14">
        <f>D127</f>
        <v>72077.17</v>
      </c>
      <c r="E126" s="67">
        <f t="shared" si="60"/>
        <v>63.616213592233009</v>
      </c>
      <c r="F126" s="14">
        <f t="shared" si="61"/>
        <v>-41222.83</v>
      </c>
      <c r="G126" s="14">
        <f>G127</f>
        <v>90320.92</v>
      </c>
      <c r="H126" s="67">
        <f t="shared" si="17"/>
        <v>79.80119113047121</v>
      </c>
      <c r="I126" s="14">
        <f t="shared" si="62"/>
        <v>-18243.75</v>
      </c>
    </row>
    <row r="127" spans="1:9" ht="23.25" x14ac:dyDescent="0.2">
      <c r="A127" s="8">
        <v>19010000</v>
      </c>
      <c r="B127" s="31" t="s">
        <v>33</v>
      </c>
      <c r="C127" s="9">
        <f>SUM(C128:C130)</f>
        <v>113300</v>
      </c>
      <c r="D127" s="9">
        <f>SUM(D128:D130)</f>
        <v>72077.17</v>
      </c>
      <c r="E127" s="68">
        <f t="shared" si="60"/>
        <v>63.616213592233009</v>
      </c>
      <c r="F127" s="9">
        <f t="shared" si="61"/>
        <v>-41222.83</v>
      </c>
      <c r="G127" s="9">
        <f>SUM(G128:G130)</f>
        <v>90320.92</v>
      </c>
      <c r="H127" s="68">
        <f t="shared" si="17"/>
        <v>79.80119113047121</v>
      </c>
      <c r="I127" s="9">
        <f t="shared" si="62"/>
        <v>-18243.75</v>
      </c>
    </row>
    <row r="128" spans="1:9" ht="46.5" x14ac:dyDescent="0.2">
      <c r="A128" s="10">
        <v>19010100</v>
      </c>
      <c r="B128" s="32" t="s">
        <v>34</v>
      </c>
      <c r="C128" s="11">
        <v>75200</v>
      </c>
      <c r="D128" s="11">
        <v>42445.89</v>
      </c>
      <c r="E128" s="66">
        <f t="shared" si="60"/>
        <v>56.444002659574465</v>
      </c>
      <c r="F128" s="12">
        <f t="shared" si="61"/>
        <v>-32754.11</v>
      </c>
      <c r="G128" s="11">
        <v>60840.21</v>
      </c>
      <c r="H128" s="66">
        <f t="shared" si="17"/>
        <v>69.766179308059577</v>
      </c>
      <c r="I128" s="12">
        <f t="shared" si="62"/>
        <v>-18394.32</v>
      </c>
    </row>
    <row r="129" spans="1:9" ht="23.25" x14ac:dyDescent="0.2">
      <c r="A129" s="10">
        <v>19010200</v>
      </c>
      <c r="B129" s="32" t="s">
        <v>35</v>
      </c>
      <c r="C129" s="11">
        <v>38000</v>
      </c>
      <c r="D129" s="11">
        <v>29877.62</v>
      </c>
      <c r="E129" s="66">
        <f t="shared" si="60"/>
        <v>78.625315789473689</v>
      </c>
      <c r="F129" s="12">
        <f t="shared" si="61"/>
        <v>-8122.380000000001</v>
      </c>
      <c r="G129" s="11">
        <v>29350.71</v>
      </c>
      <c r="H129" s="66">
        <f t="shared" si="17"/>
        <v>101.79522062669012</v>
      </c>
      <c r="I129" s="12">
        <f t="shared" si="62"/>
        <v>526.90999999999985</v>
      </c>
    </row>
    <row r="130" spans="1:9" ht="46.5" x14ac:dyDescent="0.2">
      <c r="A130" s="10">
        <v>19010300</v>
      </c>
      <c r="B130" s="32" t="s">
        <v>36</v>
      </c>
      <c r="C130" s="11">
        <v>100</v>
      </c>
      <c r="D130" s="11">
        <v>-246.34</v>
      </c>
      <c r="E130" s="66">
        <f t="shared" si="60"/>
        <v>-246.34</v>
      </c>
      <c r="F130" s="12">
        <f t="shared" si="61"/>
        <v>-346.34000000000003</v>
      </c>
      <c r="G130" s="11">
        <v>130</v>
      </c>
      <c r="H130" s="66">
        <f t="shared" si="17"/>
        <v>0</v>
      </c>
      <c r="I130" s="12">
        <f t="shared" si="62"/>
        <v>-376.34000000000003</v>
      </c>
    </row>
    <row r="131" spans="1:9" ht="22.5" x14ac:dyDescent="0.2">
      <c r="A131" s="4">
        <v>20000000</v>
      </c>
      <c r="B131" s="33" t="s">
        <v>37</v>
      </c>
      <c r="C131" s="13">
        <f>C132+C134+C137</f>
        <v>10434285.189999999</v>
      </c>
      <c r="D131" s="13">
        <f>D132+D134+D137</f>
        <v>5275796.9399999995</v>
      </c>
      <c r="E131" s="65">
        <f t="shared" si="60"/>
        <v>50.562130935966877</v>
      </c>
      <c r="F131" s="13">
        <f t="shared" si="61"/>
        <v>-5158488.25</v>
      </c>
      <c r="G131" s="13">
        <f>G132+G134+G137</f>
        <v>7968912.2200000007</v>
      </c>
      <c r="H131" s="65">
        <f t="shared" ref="H131:H155" si="67">IF(G131&lt;0,0,IF(D131&lt;0,0,IF(G131=0,0,(IF(D131=0,0,(D131/G131)*100)))))</f>
        <v>66.204731516041207</v>
      </c>
      <c r="I131" s="13">
        <f t="shared" si="62"/>
        <v>-2693115.2800000012</v>
      </c>
    </row>
    <row r="132" spans="1:9" ht="22.5" x14ac:dyDescent="0.2">
      <c r="A132" s="6">
        <v>21000000</v>
      </c>
      <c r="B132" s="34" t="s">
        <v>136</v>
      </c>
      <c r="C132" s="14">
        <f>C133</f>
        <v>0</v>
      </c>
      <c r="D132" s="14">
        <f>D133</f>
        <v>442.5</v>
      </c>
      <c r="E132" s="67">
        <f t="shared" ref="E132:E133" si="68">IF(C132=0,0,D132/C132*100)</f>
        <v>0</v>
      </c>
      <c r="F132" s="14">
        <f t="shared" ref="F132:F133" si="69">D132-C132</f>
        <v>442.5</v>
      </c>
      <c r="G132" s="14">
        <f>G133</f>
        <v>45697.49</v>
      </c>
      <c r="H132" s="67">
        <f t="shared" ref="H132:H133" si="70">IF(G132&lt;0,0,IF(D132&lt;0,0,IF(G132=0,0,(IF(D132=0,0,(D132/G132)*100)))))</f>
        <v>0.96832451848011791</v>
      </c>
      <c r="I132" s="14">
        <f t="shared" ref="I132:I133" si="71">D132-G132</f>
        <v>-45254.99</v>
      </c>
    </row>
    <row r="133" spans="1:9" ht="46.5" x14ac:dyDescent="0.2">
      <c r="A133" s="8">
        <v>21110000</v>
      </c>
      <c r="B133" s="35" t="s">
        <v>137</v>
      </c>
      <c r="C133" s="16">
        <v>0</v>
      </c>
      <c r="D133" s="16">
        <v>442.5</v>
      </c>
      <c r="E133" s="68">
        <f t="shared" si="68"/>
        <v>0</v>
      </c>
      <c r="F133" s="16">
        <f t="shared" si="69"/>
        <v>442.5</v>
      </c>
      <c r="G133" s="16">
        <v>45697.49</v>
      </c>
      <c r="H133" s="68">
        <f t="shared" si="70"/>
        <v>0.96832451848011791</v>
      </c>
      <c r="I133" s="16">
        <f t="shared" si="71"/>
        <v>-45254.99</v>
      </c>
    </row>
    <row r="134" spans="1:9" ht="22.5" x14ac:dyDescent="0.2">
      <c r="A134" s="6">
        <v>24000000</v>
      </c>
      <c r="B134" s="34" t="s">
        <v>48</v>
      </c>
      <c r="C134" s="14">
        <f>C135</f>
        <v>0</v>
      </c>
      <c r="D134" s="14">
        <f>D135</f>
        <v>1394</v>
      </c>
      <c r="E134" s="67">
        <f t="shared" si="60"/>
        <v>0</v>
      </c>
      <c r="F134" s="14">
        <f t="shared" si="61"/>
        <v>1394</v>
      </c>
      <c r="G134" s="14">
        <f>G135</f>
        <v>0</v>
      </c>
      <c r="H134" s="67">
        <f t="shared" si="67"/>
        <v>0</v>
      </c>
      <c r="I134" s="14">
        <f t="shared" si="62"/>
        <v>1394</v>
      </c>
    </row>
    <row r="135" spans="1:9" ht="23.25" x14ac:dyDescent="0.2">
      <c r="A135" s="8">
        <v>24060000</v>
      </c>
      <c r="B135" s="35" t="s">
        <v>40</v>
      </c>
      <c r="C135" s="16">
        <f>C136</f>
        <v>0</v>
      </c>
      <c r="D135" s="16">
        <f>D136</f>
        <v>1394</v>
      </c>
      <c r="E135" s="68">
        <f t="shared" si="60"/>
        <v>0</v>
      </c>
      <c r="F135" s="16">
        <f t="shared" si="61"/>
        <v>1394</v>
      </c>
      <c r="G135" s="16">
        <f>G136</f>
        <v>0</v>
      </c>
      <c r="H135" s="68">
        <f t="shared" si="67"/>
        <v>0</v>
      </c>
      <c r="I135" s="16">
        <f t="shared" si="62"/>
        <v>1394</v>
      </c>
    </row>
    <row r="136" spans="1:9" ht="46.5" x14ac:dyDescent="0.2">
      <c r="A136" s="10">
        <v>24062100</v>
      </c>
      <c r="B136" s="36" t="s">
        <v>62</v>
      </c>
      <c r="C136" s="18">
        <v>0</v>
      </c>
      <c r="D136" s="18">
        <v>1394</v>
      </c>
      <c r="E136" s="66">
        <f t="shared" si="60"/>
        <v>0</v>
      </c>
      <c r="F136" s="15">
        <f t="shared" si="61"/>
        <v>1394</v>
      </c>
      <c r="G136" s="18">
        <v>0</v>
      </c>
      <c r="H136" s="66">
        <f t="shared" si="67"/>
        <v>0</v>
      </c>
      <c r="I136" s="15">
        <f t="shared" si="62"/>
        <v>1394</v>
      </c>
    </row>
    <row r="137" spans="1:9" ht="22.5" x14ac:dyDescent="0.2">
      <c r="A137" s="6">
        <v>25000000</v>
      </c>
      <c r="B137" s="34" t="s">
        <v>64</v>
      </c>
      <c r="C137" s="14">
        <f>C138+C139</f>
        <v>10434285.189999999</v>
      </c>
      <c r="D137" s="14">
        <f>D138+D139</f>
        <v>5273960.4399999995</v>
      </c>
      <c r="E137" s="67">
        <f t="shared" si="60"/>
        <v>50.544530305290614</v>
      </c>
      <c r="F137" s="14">
        <f t="shared" si="61"/>
        <v>-5160324.75</v>
      </c>
      <c r="G137" s="14">
        <f>G138+G139</f>
        <v>7923214.7300000004</v>
      </c>
      <c r="H137" s="67">
        <f t="shared" si="67"/>
        <v>66.563391498541392</v>
      </c>
      <c r="I137" s="14">
        <f t="shared" si="62"/>
        <v>-2649254.290000001</v>
      </c>
    </row>
    <row r="138" spans="1:9" ht="46.5" x14ac:dyDescent="0.2">
      <c r="A138" s="8">
        <v>25010000</v>
      </c>
      <c r="B138" s="35" t="s">
        <v>65</v>
      </c>
      <c r="C138" s="16">
        <v>8810873</v>
      </c>
      <c r="D138" s="16">
        <v>3650448.25</v>
      </c>
      <c r="E138" s="68">
        <f t="shared" si="60"/>
        <v>41.431175435169706</v>
      </c>
      <c r="F138" s="16">
        <f t="shared" si="61"/>
        <v>-5160424.75</v>
      </c>
      <c r="G138" s="16">
        <v>6154254.1299999999</v>
      </c>
      <c r="H138" s="68">
        <f t="shared" si="67"/>
        <v>59.315851651384442</v>
      </c>
      <c r="I138" s="16">
        <f t="shared" si="62"/>
        <v>-2503805.88</v>
      </c>
    </row>
    <row r="139" spans="1:9" ht="23.25" x14ac:dyDescent="0.2">
      <c r="A139" s="8">
        <v>25020000</v>
      </c>
      <c r="B139" s="35" t="s">
        <v>66</v>
      </c>
      <c r="C139" s="16">
        <v>1623412.19</v>
      </c>
      <c r="D139" s="16">
        <v>1623512.19</v>
      </c>
      <c r="E139" s="68">
        <f t="shared" si="60"/>
        <v>100.00615986504326</v>
      </c>
      <c r="F139" s="16">
        <f t="shared" si="61"/>
        <v>100</v>
      </c>
      <c r="G139" s="16">
        <v>1768960.6</v>
      </c>
      <c r="H139" s="68">
        <f t="shared" si="67"/>
        <v>91.777747339313251</v>
      </c>
      <c r="I139" s="16">
        <f t="shared" si="62"/>
        <v>-145448.41000000015</v>
      </c>
    </row>
    <row r="140" spans="1:9" ht="25.5" x14ac:dyDescent="0.2">
      <c r="A140" s="88" t="s">
        <v>83</v>
      </c>
      <c r="B140" s="89"/>
      <c r="C140" s="75">
        <f>C141+C142</f>
        <v>81460620</v>
      </c>
      <c r="D140" s="75">
        <f>D141+D142</f>
        <v>62694941.829999998</v>
      </c>
      <c r="E140" s="76">
        <f t="shared" ref="E140:E145" si="72">IF(C140=0,0,D140/C140*100)</f>
        <v>76.96349700014558</v>
      </c>
      <c r="F140" s="75">
        <f t="shared" ref="F140:F145" si="73">D140-C140</f>
        <v>-18765678.170000002</v>
      </c>
      <c r="G140" s="75">
        <f>G141+G142</f>
        <v>12009300.35</v>
      </c>
      <c r="H140" s="76">
        <f t="shared" si="67"/>
        <v>522.05324209415744</v>
      </c>
      <c r="I140" s="75">
        <f t="shared" ref="I140:I145" si="74">D140-G140</f>
        <v>50685641.479999997</v>
      </c>
    </row>
    <row r="141" spans="1:9" ht="23.25" x14ac:dyDescent="0.2">
      <c r="A141" s="19">
        <v>24170000</v>
      </c>
      <c r="B141" s="37" t="s">
        <v>63</v>
      </c>
      <c r="C141" s="20">
        <v>30210000</v>
      </c>
      <c r="D141" s="20">
        <v>7628403</v>
      </c>
      <c r="E141" s="68">
        <f t="shared" si="72"/>
        <v>25.251251241310825</v>
      </c>
      <c r="F141" s="16">
        <f t="shared" si="73"/>
        <v>-22581597</v>
      </c>
      <c r="G141" s="20">
        <v>4952558.92</v>
      </c>
      <c r="H141" s="68">
        <f t="shared" si="67"/>
        <v>154.02952540744332</v>
      </c>
      <c r="I141" s="16">
        <f t="shared" si="74"/>
        <v>2675844.08</v>
      </c>
    </row>
    <row r="142" spans="1:9" ht="22.5" x14ac:dyDescent="0.2">
      <c r="A142" s="4">
        <v>30000000</v>
      </c>
      <c r="B142" s="33" t="s">
        <v>67</v>
      </c>
      <c r="C142" s="13">
        <f t="shared" ref="C142:D144" si="75">C143</f>
        <v>51250620</v>
      </c>
      <c r="D142" s="13">
        <f t="shared" si="75"/>
        <v>55066538.829999998</v>
      </c>
      <c r="E142" s="65">
        <f t="shared" si="72"/>
        <v>107.44560520438581</v>
      </c>
      <c r="F142" s="13">
        <f t="shared" si="73"/>
        <v>3815918.8299999982</v>
      </c>
      <c r="G142" s="13">
        <f>G143</f>
        <v>7056741.4299999997</v>
      </c>
      <c r="H142" s="65">
        <f t="shared" si="67"/>
        <v>780.33947220877553</v>
      </c>
      <c r="I142" s="13">
        <f t="shared" si="74"/>
        <v>48009797.399999999</v>
      </c>
    </row>
    <row r="143" spans="1:9" ht="22.5" x14ac:dyDescent="0.2">
      <c r="A143" s="6">
        <v>33000000</v>
      </c>
      <c r="B143" s="34" t="s">
        <v>68</v>
      </c>
      <c r="C143" s="14">
        <f t="shared" si="75"/>
        <v>51250620</v>
      </c>
      <c r="D143" s="14">
        <f t="shared" si="75"/>
        <v>55066538.829999998</v>
      </c>
      <c r="E143" s="67">
        <f t="shared" si="72"/>
        <v>107.44560520438581</v>
      </c>
      <c r="F143" s="14">
        <f t="shared" si="73"/>
        <v>3815918.8299999982</v>
      </c>
      <c r="G143" s="14">
        <f>G144</f>
        <v>7056741.4299999997</v>
      </c>
      <c r="H143" s="67">
        <f t="shared" si="67"/>
        <v>780.33947220877553</v>
      </c>
      <c r="I143" s="14">
        <f t="shared" si="74"/>
        <v>48009797.399999999</v>
      </c>
    </row>
    <row r="144" spans="1:9" ht="23.25" x14ac:dyDescent="0.2">
      <c r="A144" s="8">
        <v>33010000</v>
      </c>
      <c r="B144" s="35" t="s">
        <v>69</v>
      </c>
      <c r="C144" s="16">
        <f t="shared" si="75"/>
        <v>51250620</v>
      </c>
      <c r="D144" s="16">
        <f t="shared" si="75"/>
        <v>55066538.829999998</v>
      </c>
      <c r="E144" s="68">
        <f t="shared" si="72"/>
        <v>107.44560520438581</v>
      </c>
      <c r="F144" s="16">
        <f t="shared" si="73"/>
        <v>3815918.8299999982</v>
      </c>
      <c r="G144" s="16">
        <f>G145</f>
        <v>7056741.4299999997</v>
      </c>
      <c r="H144" s="68">
        <f t="shared" si="67"/>
        <v>780.33947220877553</v>
      </c>
      <c r="I144" s="16">
        <f t="shared" si="74"/>
        <v>48009797.399999999</v>
      </c>
    </row>
    <row r="145" spans="1:9" ht="69.75" x14ac:dyDescent="0.2">
      <c r="A145" s="10">
        <v>33010100</v>
      </c>
      <c r="B145" s="36" t="s">
        <v>70</v>
      </c>
      <c r="C145" s="18">
        <v>51250620</v>
      </c>
      <c r="D145" s="18">
        <v>55066538.829999998</v>
      </c>
      <c r="E145" s="66">
        <f t="shared" si="72"/>
        <v>107.44560520438581</v>
      </c>
      <c r="F145" s="15">
        <f t="shared" si="73"/>
        <v>3815918.8299999982</v>
      </c>
      <c r="G145" s="18">
        <v>7056741.4299999997</v>
      </c>
      <c r="H145" s="66">
        <f t="shared" si="67"/>
        <v>780.33947220877553</v>
      </c>
      <c r="I145" s="15">
        <f t="shared" si="74"/>
        <v>48009797.399999999</v>
      </c>
    </row>
    <row r="146" spans="1:9" ht="22.5" x14ac:dyDescent="0.2">
      <c r="A146" s="4">
        <v>40000000</v>
      </c>
      <c r="B146" s="29" t="s">
        <v>49</v>
      </c>
      <c r="C146" s="13">
        <f t="shared" ref="C146:D148" si="76">C147</f>
        <v>39609765</v>
      </c>
      <c r="D146" s="13">
        <f t="shared" si="76"/>
        <v>0</v>
      </c>
      <c r="E146" s="65">
        <f t="shared" ref="E146:E151" si="77">IF(C146=0,0,D146/C146*100)</f>
        <v>0</v>
      </c>
      <c r="F146" s="13">
        <f t="shared" ref="F146:F151" si="78">D146-C146</f>
        <v>-39609765</v>
      </c>
      <c r="G146" s="13">
        <f>G147</f>
        <v>0</v>
      </c>
      <c r="H146" s="65">
        <f t="shared" si="67"/>
        <v>0</v>
      </c>
      <c r="I146" s="13">
        <f t="shared" ref="I146:I151" si="79">D146-G146</f>
        <v>0</v>
      </c>
    </row>
    <row r="147" spans="1:9" ht="22.5" x14ac:dyDescent="0.2">
      <c r="A147" s="6">
        <v>41000000</v>
      </c>
      <c r="B147" s="30" t="s">
        <v>50</v>
      </c>
      <c r="C147" s="14">
        <f t="shared" si="76"/>
        <v>39609765</v>
      </c>
      <c r="D147" s="14">
        <f t="shared" si="76"/>
        <v>0</v>
      </c>
      <c r="E147" s="67">
        <f t="shared" si="77"/>
        <v>0</v>
      </c>
      <c r="F147" s="14">
        <f t="shared" si="78"/>
        <v>-39609765</v>
      </c>
      <c r="G147" s="14">
        <f>G148</f>
        <v>0</v>
      </c>
      <c r="H147" s="67">
        <f t="shared" si="67"/>
        <v>0</v>
      </c>
      <c r="I147" s="14">
        <f t="shared" si="79"/>
        <v>0</v>
      </c>
    </row>
    <row r="148" spans="1:9" ht="23.25" x14ac:dyDescent="0.2">
      <c r="A148" s="8">
        <v>41030000</v>
      </c>
      <c r="B148" s="31" t="s">
        <v>53</v>
      </c>
      <c r="C148" s="16">
        <f t="shared" si="76"/>
        <v>39609765</v>
      </c>
      <c r="D148" s="16">
        <f t="shared" si="76"/>
        <v>0</v>
      </c>
      <c r="E148" s="68">
        <f t="shared" si="77"/>
        <v>0</v>
      </c>
      <c r="F148" s="16">
        <f t="shared" si="78"/>
        <v>-39609765</v>
      </c>
      <c r="G148" s="16">
        <f>G149</f>
        <v>0</v>
      </c>
      <c r="H148" s="68">
        <f t="shared" si="67"/>
        <v>0</v>
      </c>
      <c r="I148" s="16">
        <f t="shared" si="79"/>
        <v>0</v>
      </c>
    </row>
    <row r="149" spans="1:9" ht="46.5" x14ac:dyDescent="0.2">
      <c r="A149" s="10">
        <v>41031400</v>
      </c>
      <c r="B149" s="32" t="s">
        <v>141</v>
      </c>
      <c r="C149" s="18">
        <v>39609765</v>
      </c>
      <c r="D149" s="18">
        <v>0</v>
      </c>
      <c r="E149" s="66">
        <f t="shared" si="77"/>
        <v>0</v>
      </c>
      <c r="F149" s="15">
        <f t="shared" si="78"/>
        <v>-39609765</v>
      </c>
      <c r="G149" s="18">
        <v>0</v>
      </c>
      <c r="H149" s="66">
        <f t="shared" si="67"/>
        <v>0</v>
      </c>
      <c r="I149" s="15">
        <f t="shared" si="79"/>
        <v>0</v>
      </c>
    </row>
    <row r="150" spans="1:9" ht="22.5" x14ac:dyDescent="0.2">
      <c r="A150" s="4">
        <v>50000000</v>
      </c>
      <c r="B150" s="33" t="s">
        <v>71</v>
      </c>
      <c r="C150" s="13">
        <f>C151</f>
        <v>6579908</v>
      </c>
      <c r="D150" s="13">
        <f>D151</f>
        <v>5704358.9699999997</v>
      </c>
      <c r="E150" s="65">
        <f t="shared" si="77"/>
        <v>86.693597691639454</v>
      </c>
      <c r="F150" s="13">
        <f t="shared" si="78"/>
        <v>-875549.03000000026</v>
      </c>
      <c r="G150" s="13">
        <f>G151</f>
        <v>4628365.9000000004</v>
      </c>
      <c r="H150" s="65">
        <f t="shared" si="67"/>
        <v>123.24779616062764</v>
      </c>
      <c r="I150" s="13">
        <f t="shared" si="79"/>
        <v>1075993.0699999994</v>
      </c>
    </row>
    <row r="151" spans="1:9" ht="46.5" x14ac:dyDescent="0.2">
      <c r="A151" s="10">
        <v>50110000</v>
      </c>
      <c r="B151" s="36" t="s">
        <v>72</v>
      </c>
      <c r="C151" s="18">
        <v>6579908</v>
      </c>
      <c r="D151" s="18">
        <v>5704358.9699999997</v>
      </c>
      <c r="E151" s="66">
        <f t="shared" si="77"/>
        <v>86.693597691639454</v>
      </c>
      <c r="F151" s="15">
        <f t="shared" si="78"/>
        <v>-875549.03000000026</v>
      </c>
      <c r="G151" s="18">
        <v>4628365.9000000004</v>
      </c>
      <c r="H151" s="66">
        <f t="shared" si="67"/>
        <v>123.24779616062764</v>
      </c>
      <c r="I151" s="15">
        <f t="shared" si="79"/>
        <v>1075993.0699999994</v>
      </c>
    </row>
    <row r="152" spans="1:9" ht="23.25" x14ac:dyDescent="0.2">
      <c r="A152" s="86" t="s">
        <v>106</v>
      </c>
      <c r="B152" s="87"/>
      <c r="C152" s="75">
        <f>C122+C131+C150+C140</f>
        <v>98588113.189999998</v>
      </c>
      <c r="D152" s="75">
        <f>D122+D131+D150+D140</f>
        <v>73747174.909999996</v>
      </c>
      <c r="E152" s="76">
        <f>IF(C152=0,0,D152/C152*100)</f>
        <v>74.803313019971995</v>
      </c>
      <c r="F152" s="75">
        <f>D152-C152</f>
        <v>-24840938.280000001</v>
      </c>
      <c r="G152" s="75">
        <f>G122+G131+G150+G140</f>
        <v>24693649.390000001</v>
      </c>
      <c r="H152" s="76">
        <f t="shared" si="67"/>
        <v>298.64834373110045</v>
      </c>
      <c r="I152" s="75">
        <f>D152-G152</f>
        <v>49053525.519999996</v>
      </c>
    </row>
    <row r="153" spans="1:9" ht="23.25" x14ac:dyDescent="0.2">
      <c r="A153" s="86" t="s">
        <v>76</v>
      </c>
      <c r="B153" s="87"/>
      <c r="C153" s="75">
        <f>C152+C146</f>
        <v>138197878.19</v>
      </c>
      <c r="D153" s="75">
        <f>D152+D146</f>
        <v>73747174.909999996</v>
      </c>
      <c r="E153" s="76">
        <f>IF(C153=0,0,D153/C153*100)</f>
        <v>53.363463951747079</v>
      </c>
      <c r="F153" s="75">
        <f>D153-C153</f>
        <v>-64450703.280000001</v>
      </c>
      <c r="G153" s="75">
        <f>G152+G146</f>
        <v>24693649.390000001</v>
      </c>
      <c r="H153" s="76">
        <f t="shared" si="67"/>
        <v>298.64834373110045</v>
      </c>
      <c r="I153" s="75">
        <f>D153-G153</f>
        <v>49053525.519999996</v>
      </c>
    </row>
    <row r="154" spans="1:9" ht="23.25" x14ac:dyDescent="0.2">
      <c r="A154" s="84" t="s">
        <v>77</v>
      </c>
      <c r="B154" s="85"/>
      <c r="C154" s="78">
        <f>C152+C119</f>
        <v>302662513.19</v>
      </c>
      <c r="D154" s="78">
        <f>D152+D119</f>
        <v>277080558.67999995</v>
      </c>
      <c r="E154" s="79">
        <f>IF(C154=0,0,D154/C154*100)</f>
        <v>91.547696396104172</v>
      </c>
      <c r="F154" s="78">
        <f>D154-C154</f>
        <v>-25581954.51000005</v>
      </c>
      <c r="G154" s="78">
        <f>G152+G119</f>
        <v>226543766.51999998</v>
      </c>
      <c r="H154" s="79">
        <f t="shared" si="67"/>
        <v>122.30773900174314</v>
      </c>
      <c r="I154" s="78">
        <f>D154-G154</f>
        <v>50536792.159999967</v>
      </c>
    </row>
    <row r="155" spans="1:9" ht="23.25" x14ac:dyDescent="0.2">
      <c r="A155" s="84" t="s">
        <v>78</v>
      </c>
      <c r="B155" s="85"/>
      <c r="C155" s="78">
        <f>C153+C120</f>
        <v>493915691.5</v>
      </c>
      <c r="D155" s="78">
        <f>D153+D120</f>
        <v>419697321.98999989</v>
      </c>
      <c r="E155" s="79">
        <f>IF(C155=0,0,D155/C155*100)</f>
        <v>84.973474058983172</v>
      </c>
      <c r="F155" s="78">
        <f>D155-C155</f>
        <v>-74218369.51000011</v>
      </c>
      <c r="G155" s="78">
        <f>G153+G120</f>
        <v>388265461.61000001</v>
      </c>
      <c r="H155" s="79">
        <f t="shared" si="67"/>
        <v>108.09545619887564</v>
      </c>
      <c r="I155" s="78">
        <f>D155-G155</f>
        <v>31431860.379999876</v>
      </c>
    </row>
    <row r="159" spans="1:9" ht="27.75" x14ac:dyDescent="0.4">
      <c r="A159" s="22"/>
      <c r="B159" s="23" t="s">
        <v>156</v>
      </c>
      <c r="C159" s="24"/>
      <c r="D159" s="24"/>
      <c r="E159" s="25"/>
      <c r="F159" s="83" t="s">
        <v>157</v>
      </c>
      <c r="G159" s="83"/>
      <c r="H159" s="50"/>
      <c r="I159" s="22"/>
    </row>
    <row r="160" spans="1:9" ht="25.5" x14ac:dyDescent="0.2">
      <c r="B160" s="53" t="s">
        <v>96</v>
      </c>
      <c r="G160" s="72"/>
    </row>
  </sheetData>
  <mergeCells count="12">
    <mergeCell ref="G1:I1"/>
    <mergeCell ref="A6:I6"/>
    <mergeCell ref="A2:I2"/>
    <mergeCell ref="F159:G159"/>
    <mergeCell ref="A155:B155"/>
    <mergeCell ref="A119:B119"/>
    <mergeCell ref="A120:B120"/>
    <mergeCell ref="A121:I121"/>
    <mergeCell ref="A154:B154"/>
    <mergeCell ref="A153:B153"/>
    <mergeCell ref="A152:B152"/>
    <mergeCell ref="A140:B140"/>
  </mergeCells>
  <phoneticPr fontId="4" type="noConversion"/>
  <printOptions horizontalCentered="1"/>
  <pageMargins left="0.39370078740157483" right="0.19685039370078741" top="0.19685039370078741" bottom="0.19685039370078741" header="0" footer="0"/>
  <pageSetup paperSize="9" scale="26"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MoBIL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Користувач Windows</cp:lastModifiedBy>
  <cp:lastPrinted>2020-10-06T07:24:47Z</cp:lastPrinted>
  <dcterms:created xsi:type="dcterms:W3CDTF">2015-03-17T09:12:19Z</dcterms:created>
  <dcterms:modified xsi:type="dcterms:W3CDTF">2020-10-19T07:52:16Z</dcterms:modified>
</cp:coreProperties>
</file>